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3-14 - Oprava opěrné z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'2023-14 - Oprava opěrné z...'!$C$116:$K$217</definedName>
    <definedName name="_xlnm.Print_Area" localSheetId="1">'2023-14 - Oprava opěrné z...'!$C$4:$J$76,'2023-14 - Oprava opěrné z...'!$C$82:$J$100,'2023-14 - Oprava opěrné z...'!$C$106:$J$217</definedName>
    <definedName name="_xlnm.Print_Titles" localSheetId="1">'2023-14 - Oprava opěrné z...'!$116:$116</definedName>
  </definedNames>
  <calcPr/>
</workbook>
</file>

<file path=xl/calcChain.xml><?xml version="1.0" encoding="utf-8"?>
<calcChain xmlns="http://schemas.openxmlformats.org/spreadsheetml/2006/main">
  <c i="2" l="1" r="J153"/>
  <c r="J35"/>
  <c r="J34"/>
  <c i="1" r="AY95"/>
  <c i="2" r="J33"/>
  <c i="1" r="AX95"/>
  <c i="2" r="BI212"/>
  <c r="BH212"/>
  <c r="BG212"/>
  <c r="BF212"/>
  <c r="T212"/>
  <c r="R212"/>
  <c r="P212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J98"/>
  <c r="BI143"/>
  <c r="BH143"/>
  <c r="BG143"/>
  <c r="BF143"/>
  <c r="T143"/>
  <c r="T130"/>
  <c r="R143"/>
  <c r="R130"/>
  <c r="P143"/>
  <c r="P130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1"/>
  <c r="E109"/>
  <c r="F87"/>
  <c r="E85"/>
  <c r="J22"/>
  <c r="E22"/>
  <c r="J114"/>
  <c r="J21"/>
  <c r="J19"/>
  <c r="E19"/>
  <c r="J113"/>
  <c r="J18"/>
  <c r="J16"/>
  <c r="E16"/>
  <c r="F90"/>
  <c r="J15"/>
  <c r="J13"/>
  <c r="E13"/>
  <c r="F89"/>
  <c r="J12"/>
  <c r="J10"/>
  <c r="J111"/>
  <c i="1" r="L90"/>
  <c r="AM90"/>
  <c r="AM89"/>
  <c r="L89"/>
  <c r="AM87"/>
  <c r="L87"/>
  <c r="L85"/>
  <c r="L84"/>
  <c i="2" r="BK155"/>
  <c r="J201"/>
  <c r="J212"/>
  <c r="J158"/>
  <c i="1" r="AS94"/>
  <c i="2" r="J182"/>
  <c r="J197"/>
  <c r="J127"/>
  <c r="BK187"/>
  <c r="BK121"/>
  <c r="BK129"/>
  <c r="J179"/>
  <c r="J124"/>
  <c r="J168"/>
  <c r="BK123"/>
  <c r="J143"/>
  <c r="BK122"/>
  <c r="BK128"/>
  <c r="BK197"/>
  <c r="J126"/>
  <c r="J136"/>
  <c r="BK126"/>
  <c r="J192"/>
  <c r="BK136"/>
  <c r="BK212"/>
  <c r="J125"/>
  <c r="BK168"/>
  <c r="BK201"/>
  <c r="J161"/>
  <c r="BK127"/>
  <c r="BK125"/>
  <c r="BK161"/>
  <c r="J205"/>
  <c r="BK164"/>
  <c r="BK182"/>
  <c r="J128"/>
  <c r="J175"/>
  <c r="BK172"/>
  <c r="J121"/>
  <c r="J172"/>
  <c r="BK131"/>
  <c r="J164"/>
  <c r="BK124"/>
  <c r="J187"/>
  <c r="BK179"/>
  <c r="BK192"/>
  <c r="J122"/>
  <c r="BK175"/>
  <c r="J120"/>
  <c r="BK158"/>
  <c r="J123"/>
  <c r="J131"/>
  <c r="BK205"/>
  <c r="BK143"/>
  <c r="BK120"/>
  <c r="J129"/>
  <c r="J155"/>
  <c l="1" r="R119"/>
  <c r="T119"/>
  <c r="BK119"/>
  <c r="J119"/>
  <c r="J96"/>
  <c r="BK154"/>
  <c r="J154"/>
  <c r="J99"/>
  <c r="P119"/>
  <c r="P154"/>
  <c r="R154"/>
  <c r="T154"/>
  <c r="BK130"/>
  <c r="J130"/>
  <c r="J97"/>
  <c r="BE212"/>
  <c r="J90"/>
  <c r="J89"/>
  <c r="BE122"/>
  <c r="J87"/>
  <c r="F114"/>
  <c r="F113"/>
  <c r="BE120"/>
  <c r="BE121"/>
  <c r="BE123"/>
  <c r="BE128"/>
  <c r="BE129"/>
  <c r="BE143"/>
  <c r="BE161"/>
  <c r="BE179"/>
  <c r="BE187"/>
  <c r="BE201"/>
  <c r="BE205"/>
  <c r="BE125"/>
  <c r="BE158"/>
  <c r="BE168"/>
  <c r="BE197"/>
  <c r="BE124"/>
  <c r="BE126"/>
  <c r="BE136"/>
  <c r="BE155"/>
  <c r="BE175"/>
  <c r="BE127"/>
  <c r="BE131"/>
  <c r="BE164"/>
  <c r="BE172"/>
  <c r="BE182"/>
  <c r="BE192"/>
  <c r="F32"/>
  <c i="1" r="BA95"/>
  <c r="BA94"/>
  <c r="AW94"/>
  <c r="AK30"/>
  <c i="2" r="F34"/>
  <c i="1" r="BC95"/>
  <c r="BC94"/>
  <c r="AY94"/>
  <c i="2" r="F33"/>
  <c i="1" r="BB95"/>
  <c r="BB94"/>
  <c r="AX94"/>
  <c i="2" r="F35"/>
  <c i="1" r="BD95"/>
  <c r="BD94"/>
  <c r="W33"/>
  <c i="2" r="J32"/>
  <c i="1" r="AW95"/>
  <c i="2" l="1" r="P118"/>
  <c r="P117"/>
  <c i="1" r="AU95"/>
  <c i="2" r="T118"/>
  <c r="T117"/>
  <c r="R118"/>
  <c r="R117"/>
  <c r="BK118"/>
  <c r="J118"/>
  <c r="J95"/>
  <c i="1" r="AU94"/>
  <c r="W32"/>
  <c r="W30"/>
  <c r="W31"/>
  <c i="2" r="F31"/>
  <c i="1" r="AZ95"/>
  <c r="AZ94"/>
  <c r="AV94"/>
  <c r="AK29"/>
  <c i="2" r="J31"/>
  <c i="1" r="AV95"/>
  <c r="AT95"/>
  <c i="2" l="1" r="BK117"/>
  <c r="J117"/>
  <c r="J28"/>
  <c i="1" r="AG95"/>
  <c r="AG94"/>
  <c r="AK26"/>
  <c r="AK35"/>
  <c r="W29"/>
  <c r="AT94"/>
  <c i="2" l="1" r="J37"/>
  <c r="J94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<sst xmlns="http://schemas.openxmlformats.org/spreadsheetml/2006/main">
  <si>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</si>
  <si>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</si>
  <si>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</si>
  <si>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</si>
  <si>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{d607eaeb-46cc-4a2b-abf0-cfd1154cd7e2}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</si>
  <si>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</si>
  <si>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</si>
  <si>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</si>
  <si>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</si>
  <si>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</si>
  <si>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</si>
  <si>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</si>
  <si>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</si>
  <si>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</si>
  <si>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</si>
  <si>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</si>
  <si>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</si>
  <si>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opěrné zdi v úseku Studenec-Vladislav</t>
  </si>
  <si>
    <t>KSO:</t>
  </si>
  <si>
    <t>CC-CZ:</t>
  </si>
  <si>
    <t>Místo:</t>
  </si>
  <si>
    <t xml:space="preserve"> </t>
  </si>
  <si>
    <t>Datum:</t>
  </si>
  <si>
    <t>18. 9. 2023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</si>
  <si>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</si>
  <si>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</si>
  <si>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</si>
  <si>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</si>
  <si>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</si>
  <si>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</si>
  <si>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</si>
  <si>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</si>
  <si>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</si>
  <si>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</si>
  <si>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</si>
  <si>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</si>
  <si>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</si>
  <si>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</si>
  <si>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</si>
  <si>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</si>
  <si>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</si>
  <si>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</si>
  <si>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</si>
  <si>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</si>
  <si>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</si>
  <si>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</si>
  <si>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</si>
  <si>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</si>
  <si>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</si>
  <si>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</si>
  <si>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</si>
  <si>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</si>
  <si>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</si>
  <si>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</si>
  <si>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</si>
  <si>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</si>
  <si>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</si>
  <si>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</si>
  <si>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</si>
  <si>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</si>
  <si>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</si>
  <si>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</si>
  <si>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</si>
  <si>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</si>
  <si>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</si>
  <si>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</si>
  <si>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</si>
  <si>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</si>
  <si>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</si>
  <si>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</si>
  <si>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</si>
  <si>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</si>
  <si>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</si>
  <si>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</si>
  <si>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</si>
  <si>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</si>
  <si>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</si>
  <si>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</si>
  <si>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</si>
  <si>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</si>
  <si>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</si>
  <si>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</si>
  <si>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</si>
  <si>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</si>
  <si>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</si>
  <si>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</si>
  <si>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</si>
  <si>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</si>
  <si>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001 - Všeobecné konsttrukce a práce</t>
  </si>
  <si>
    <t xml:space="preserve">    002 - Zemní práce</t>
  </si>
  <si>
    <t xml:space="preserve">    003 - Základy</t>
  </si>
  <si>
    <t xml:space="preserve">    005 -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</si>
  <si>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</si>
  <si>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</si>
  <si>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</si>
  <si>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</si>
  <si>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</si>
  <si>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</si>
  <si>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</si>
  <si>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</si>
  <si>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</si>
  <si>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</si>
  <si>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</si>
  <si>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</si>
  <si>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</si>
  <si>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</si>
  <si>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</si>
  <si>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001</t>
  </si>
  <si>
    <t>Všeobecné konsttrukce a práce</t>
  </si>
  <si>
    <t>K</t>
  </si>
  <si>
    <t>R1</t>
  </si>
  <si>
    <t>Pomoc.práce zříz.nebo zajišť.ochranu inženýrských sítí</t>
  </si>
  <si>
    <t>kpl</t>
  </si>
  <si>
    <t>4</t>
  </si>
  <si>
    <t>1538602504</t>
  </si>
  <si>
    <t>R10</t>
  </si>
  <si>
    <t>Popolatky za likvidaci odpadů nekontaminovaných-17 05 04 vytěžené zeminy a horniny-I.třída těžitelnosti vč.dopravy</t>
  </si>
  <si>
    <t>t</t>
  </si>
  <si>
    <t>-1458138620</t>
  </si>
  <si>
    <t>3</t>
  </si>
  <si>
    <t>R2</t>
  </si>
  <si>
    <t>Zařízení pro dodávku elektrického proudu</t>
  </si>
  <si>
    <t>628303846</t>
  </si>
  <si>
    <t>R3</t>
  </si>
  <si>
    <t>Zařízení pro dodávku užitkové vody</t>
  </si>
  <si>
    <t>1624472601</t>
  </si>
  <si>
    <t>5</t>
  </si>
  <si>
    <t>R4</t>
  </si>
  <si>
    <t>Ostatní požadavky-geodetické zaměření (v průběhu stavby a GDSPS)</t>
  </si>
  <si>
    <t>-289150708</t>
  </si>
  <si>
    <t>6</t>
  </si>
  <si>
    <t>R5</t>
  </si>
  <si>
    <t>Ostatní požadavky-vypracování dokumentace DSPS</t>
  </si>
  <si>
    <t>1322941055</t>
  </si>
  <si>
    <t>7</t>
  </si>
  <si>
    <t>R6</t>
  </si>
  <si>
    <t>Ostatní požadavky-vypracování RDS včetně podrobného GTP či IGP</t>
  </si>
  <si>
    <t>-1986610671</t>
  </si>
  <si>
    <t>8</t>
  </si>
  <si>
    <t>R7</t>
  </si>
  <si>
    <t>Ostatní požadavky-odborný dozor geotechnika</t>
  </si>
  <si>
    <t>hod</t>
  </si>
  <si>
    <t>1002613</t>
  </si>
  <si>
    <t>9</t>
  </si>
  <si>
    <t>R8</t>
  </si>
  <si>
    <t>Ostatní požadavky-autorský dozor</t>
  </si>
  <si>
    <t>-2012122819</t>
  </si>
  <si>
    <t>10</t>
  </si>
  <si>
    <t>R9</t>
  </si>
  <si>
    <t>Zařízení staveniště-terénní úpravy (včetně přístupu pro vrtanou soupravu do 10t)</t>
  </si>
  <si>
    <t>-1195947141</t>
  </si>
  <si>
    <t>002</t>
  </si>
  <si>
    <t>Zemní práce</t>
  </si>
  <si>
    <t>11</t>
  </si>
  <si>
    <t>R11</t>
  </si>
  <si>
    <t>ODKOPÁVKY A PROKOPÁVKY OBECNÉ TŘ. I - BEZ DOPRAVY</t>
  </si>
  <si>
    <t>714264452</t>
  </si>
  <si>
    <t>VV</t>
  </si>
  <si>
    <t>"RDS Odvoz vývrtku a výkopku z opěrné zdi 22,5m dl. x 0,6m š x 6m hl.Odvoz výkopku: 22,5*0,6*6=81,000 [A]RDS_MDSprůměr 210mm"</t>
  </si>
  <si>
    <t>"Vrty pro svislé HEB zápory trvalé: 14*8,5+29*(8,5+4,5)/2*0,034636"</t>
  </si>
  <si>
    <t>"Vrty pro svislé HEB zápory dočasné: 13*6+28*(6+4)/2"</t>
  </si>
  <si>
    <t>"v místě pracovní plošiny:0,8*0,6/2*9,75+1,5*0,8/2*22,74"224,362</t>
  </si>
  <si>
    <t>12</t>
  </si>
  <si>
    <t>R12</t>
  </si>
  <si>
    <t>ODKOPÁVKY A PROKOPÁVKY OBECNÉ TŘ. I - DOPRAVA</t>
  </si>
  <si>
    <t>m3/km</t>
  </si>
  <si>
    <t>1507678651</t>
  </si>
  <si>
    <t>"RDS Odvoz vývrtku a výkopku z opěrné zdi 22,5m dl. x 0,6m š x 6m hl.Odvoz výkopku: 22,5*0,6*6=81,000 [A] Doprava: 60=60,000 [B] A*B=4 860,000 [C]"</t>
  </si>
  <si>
    <t>"RDS_MDS"</t>
  </si>
  <si>
    <t>"odvoz vývrtku a výkopku z opěrné zdi 22,5m dl.*0,6m š.*6m hl."</t>
  </si>
  <si>
    <t>"odvoz výkopku: 225(A)"</t>
  </si>
  <si>
    <t>"doprava: 60=60,000 (B)"</t>
  </si>
  <si>
    <t>"A*B=13 500,000 (C)"13500</t>
  </si>
  <si>
    <t>13</t>
  </si>
  <si>
    <t>R13</t>
  </si>
  <si>
    <t>ULOŽENÍ SYPANINY DO NÁSYPŮ A NA SKLÁDKY BEZ ZHUTNĚNÍ</t>
  </si>
  <si>
    <t>m3</t>
  </si>
  <si>
    <t>-954290840</t>
  </si>
  <si>
    <t>"RDS"</t>
  </si>
  <si>
    <t>"Vrty pro šikmé kotvy R38: 12ks x 10m"</t>
  </si>
  <si>
    <t>"Vrty pro šikmé kotvy R38: 12*10=120,000 [A]"</t>
  </si>
  <si>
    <t>"průměr 210mm"</t>
  </si>
  <si>
    <t>"Vrty pro svislé HEB zápory trvalé: 14*8.5+29*(8.5+4.5)/2*0.034636"</t>
  </si>
  <si>
    <t>"v místě pracovní plošiny: 0.8*0.6/2*9.75+1.5*0.8/2*22.74" 224,362</t>
  </si>
  <si>
    <t>Součet</t>
  </si>
  <si>
    <t>003</t>
  </si>
  <si>
    <t>Základy</t>
  </si>
  <si>
    <t>005</t>
  </si>
  <si>
    <t>Ostatní konstrukce a práce</t>
  </si>
  <si>
    <t>14</t>
  </si>
  <si>
    <t>R14</t>
  </si>
  <si>
    <t>VRTY PRO PILOTY TŘ. IV D DO 300MM</t>
  </si>
  <si>
    <t>m</t>
  </si>
  <si>
    <t>-1551798389</t>
  </si>
  <si>
    <t>"RDSprůměr 210mmVrty pro svislé HEB zápory trvalé: 14*8.5+29*(8.5+4.5)/2Vrty pro svislé HEB zápory dočasné: 13*6+28*(6+4)/2"525,5</t>
  </si>
  <si>
    <t>R15</t>
  </si>
  <si>
    <t>VRTY PRO KOTV, INJEKT, MIKROPIL NA POVR TŘ I A II D DO 150MM</t>
  </si>
  <si>
    <t>1324656769</t>
  </si>
  <si>
    <t>"RDS_MDS Vrty pro zemní kotvy pažení - 40% (7*13+14*(13+8.5)/2)*0.4" 96,6</t>
  </si>
  <si>
    <t>16</t>
  </si>
  <si>
    <t>R16</t>
  </si>
  <si>
    <t>VRT PRO KOTV, INJEK, MIKROPIL NA POVR TŘ III A IV D DO 150MM</t>
  </si>
  <si>
    <t>618771814</t>
  </si>
  <si>
    <t>"RDS_MDS Vrty pro zemní kotvy pažení - 60% (7*13+14*(13+8.5)/2)*0.6" 144,9</t>
  </si>
  <si>
    <t>17</t>
  </si>
  <si>
    <t>R17</t>
  </si>
  <si>
    <t>ZÁPOROVÉ PAŽENÍ Z KOVU TRVALÉ</t>
  </si>
  <si>
    <t>1908877278</t>
  </si>
  <si>
    <t>"RDS_MDSOcelové zápory HEB 120 z oceli S355 (26,7kg/bm) Pažení: (14*8.5+29*(8.5+4.5)/2)*0.0267Ocelové převázky 2xU 200 z oceli S355 (25,3kg/bm)</t>
  </si>
  <si>
    <t>"Převázky: 21*1,25*2*0,0253" 9,539</t>
  </si>
  <si>
    <t>18</t>
  </si>
  <si>
    <t>R18</t>
  </si>
  <si>
    <t xml:space="preserve">ZÁPOROVÉ PAŽENÍ Z KOVU DOČASNÉ_x000d_
</t>
  </si>
  <si>
    <t>-1190598197</t>
  </si>
  <si>
    <t>"Převázky:21*1,25*2*0,0253" 7,496</t>
  </si>
  <si>
    <t>19</t>
  </si>
  <si>
    <t>R19</t>
  </si>
  <si>
    <t>VÝDŘEVA ZÁPOROVÉHO PAŽENÍ DOČASNÁ (PLOCHA)</t>
  </si>
  <si>
    <t>m2</t>
  </si>
  <si>
    <t>-2083816828</t>
  </si>
  <si>
    <t>"RDS_MDSVÝDŘEVA HRANĚNÉ ŘEZIVO TL. 60-80mm1.5*9+1*21" 34,5</t>
  </si>
  <si>
    <t>20</t>
  </si>
  <si>
    <t>R20</t>
  </si>
  <si>
    <t>STŘÍKANÝ ŽELEZOBETON DO C25/30</t>
  </si>
  <si>
    <t>-1274332834</t>
  </si>
  <si>
    <t>"RDS_MDSVÝDŘEVA-STŘÍKANÝ BETON C25/30nXF3 TL. 200mmVYZTUŽENÝ BETONÁŘSKOU SÍTÍ VEVAŘENOU MEZI SVISLÉ ZÁPORY(VČETNĚ ZASTŘÍKNUTÍ LÍCE)"</t>
  </si>
  <si>
    <t>0,8*9,75*0,2+0,9*23*0,2</t>
  </si>
  <si>
    <t>R21</t>
  </si>
  <si>
    <t>VÝZTUŽ STŘÍKANÉHO BETONU Z KARI SITÍ</t>
  </si>
  <si>
    <t>-1546136747</t>
  </si>
  <si>
    <t>"RDS_MDSKY49 - 100/8*100/8 (7,9kg/m2)(0.8*9.75+0.9*23)*1.2*.0079*2" 0,54</t>
  </si>
  <si>
    <t>22</t>
  </si>
  <si>
    <t>R22</t>
  </si>
  <si>
    <t>KOTVENÍ NA POVRCHU Z PŘEDPÍNACÍ VÝZTUŽE DL. DO 10M</t>
  </si>
  <si>
    <t>ks</t>
  </si>
  <si>
    <t>-540756901</t>
  </si>
  <si>
    <t>"RDS_MDSCKT tyče - Y 1050 (st 950/1050MPa) délky 10,0-13,0m, Profil min 26,5mm, délka kořene 6mdélky kotev nad hodnotu 10,0m"</t>
  </si>
  <si>
    <t>"jsou vykázány v položce 285379. "</t>
  </si>
  <si>
    <t>"Zápory pažení: "7+14</t>
  </si>
  <si>
    <t>23</t>
  </si>
  <si>
    <t>R23</t>
  </si>
  <si>
    <t>PŘÍPLATEK ZA DALŠÍ 1M KOTVENÍ NA POVRCHU Z PŘEDPÍNACÍ VÝZTUŽE</t>
  </si>
  <si>
    <t>1657875172</t>
  </si>
  <si>
    <t xml:space="preserve">"Jsou vypočteny délky CKT tyčí nad rámec položky 285378." </t>
  </si>
  <si>
    <t>"Zápory pažení: "7*3+(14/2)*2</t>
  </si>
  <si>
    <t>24</t>
  </si>
  <si>
    <t>R24</t>
  </si>
  <si>
    <t>ZÁSYP JAM A RÝH ZEMINOU SE ZHUTNĚNÍM</t>
  </si>
  <si>
    <t>1826261004</t>
  </si>
  <si>
    <t>"zásyp v místě pracovní plošiny"</t>
  </si>
  <si>
    <t>1.4*2/2*9.75+0.8*1.4/2*22.74</t>
  </si>
  <si>
    <t>25</t>
  </si>
  <si>
    <t>R25</t>
  </si>
  <si>
    <t>POPLATKY ZA SKLÁDKU</t>
  </si>
  <si>
    <t>1512461904</t>
  </si>
  <si>
    <t>224.362*2</t>
  </si>
  <si>
    <t>26</t>
  </si>
  <si>
    <t>R26</t>
  </si>
  <si>
    <t>OSTATNÍ POŽADAVKY - POSUDKY, KONTROLY, REVIZNÍ ZPRÁVY</t>
  </si>
  <si>
    <t>-932674960</t>
  </si>
  <si>
    <t>"pasport budov v okolí stavby - budova č.p. 82 a 162" 2</t>
  </si>
  <si>
    <t>27</t>
  </si>
  <si>
    <t>R27</t>
  </si>
  <si>
    <t xml:space="preserve">ODDĚL OPLOCENÍ S PODSTAVCI PLASTOVÉ - NÁJEMNÉ_x000d_
</t>
  </si>
  <si>
    <t>m/den</t>
  </si>
  <si>
    <t>-831340228</t>
  </si>
  <si>
    <t>"provizorní oplocení staveniště"</t>
  </si>
  <si>
    <t>"provizorní oplocení v místě dočastných zápor 31m*45dni"</t>
  </si>
  <si>
    <t>"provizorní oplocení k zamezení přístupu na staveniště 15+15m*45dni"</t>
  </si>
  <si>
    <t>"čerpáno dle skutečnosti" 2745</t>
  </si>
  <si>
    <t>28</t>
  </si>
  <si>
    <t>R28</t>
  </si>
  <si>
    <t>OCHRANNÁ KONSTRUKCE</t>
  </si>
  <si>
    <t>1886471300</t>
  </si>
  <si>
    <t>"RDS_MDS""</t>
  </si>
  <si>
    <t>"čerpáno dle skutečnosti"</t>
  </si>
  <si>
    <t>"ochrana budovy č.p. 82 během stavby"</t>
  </si>
  <si>
    <t>(15.4+6)*3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</si>
</sst>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2023-14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Oprava opěrné zdi v úseku Studenec-Vladislav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18. 9. 2023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V94" s="101" t="s">
        <v>74</v>
      </c>
      <c r="BW94" s="101" t="s">
        <v>4</v>
      </c>
      <c r="BX94" s="101" t="s">
        <v>75</v>
      </c>
      <c r="CL94" s="101" t="s">
        <v>1</v>
      </c>
    </row>
    <row r="95" s="7" customFormat="1" ht="24.75" customHeight="1">
      <c r="A95" s="102" t="s">
        <v>76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'2023-14 - Oprava opěrné z...'!J28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77</v>
      </c>
      <c r="AR95" s="103"/>
      <c r="AS95" s="109">
        <v>0</v>
      </c>
      <c r="AT95" s="110">
        <f>ROUND(SUM(AV95:AW95),2)</f>
        <v>0</v>
      </c>
      <c r="AU95" s="111">
        <f>'2023-14 - Oprava opěrné z...'!P117</f>
        <v>0</v>
      </c>
      <c r="AV95" s="110">
        <f>'2023-14 - Oprava opěrné z...'!J31</f>
        <v>0</v>
      </c>
      <c r="AW95" s="110">
        <f>'2023-14 - Oprava opěrné z...'!J32</f>
        <v>0</v>
      </c>
      <c r="AX95" s="110">
        <f>'2023-14 - Oprava opěrné z...'!J33</f>
        <v>0</v>
      </c>
      <c r="AY95" s="110">
        <f>'2023-14 - Oprava opěrné z...'!J34</f>
        <v>0</v>
      </c>
      <c r="AZ95" s="110">
        <f>'2023-14 - Oprava opěrné z...'!F31</f>
        <v>0</v>
      </c>
      <c r="BA95" s="110">
        <f>'2023-14 - Oprava opěrné z...'!F32</f>
        <v>0</v>
      </c>
      <c r="BB95" s="110">
        <f>'2023-14 - Oprava opěrné z...'!F33</f>
        <v>0</v>
      </c>
      <c r="BC95" s="110">
        <f>'2023-14 - Oprava opěrné z...'!F34</f>
        <v>0</v>
      </c>
      <c r="BD95" s="112">
        <f>'2023-14 - Oprava opěrné z...'!F35</f>
        <v>0</v>
      </c>
      <c r="BE95" s="7"/>
      <c r="BT95" s="113" t="s">
        <v>78</v>
      </c>
      <c r="BU95" s="113" t="s">
        <v>79</v>
      </c>
      <c r="BV95" s="113" t="s">
        <v>74</v>
      </c>
      <c r="BW95" s="113" t="s">
        <v>4</v>
      </c>
      <c r="BX95" s="113" t="s">
        <v>75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3-14 - Oprava opěrné 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="1" customFormat="1" ht="24.96" customHeight="1">
      <c r="B4" s="21"/>
      <c r="D4" s="22" t="s">
        <v>81</v>
      </c>
      <c r="L4" s="21"/>
      <c r="M4" s="114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3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38"/>
      <c r="C7" s="37"/>
      <c r="D7" s="37"/>
      <c r="E7" s="66" t="s">
        <v>17</v>
      </c>
      <c r="F7" s="37"/>
      <c r="G7" s="37"/>
      <c r="H7" s="37"/>
      <c r="I7" s="3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31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31" t="s">
        <v>22</v>
      </c>
      <c r="J10" s="68" t="str">
        <f>'Rekapitulace stavby'!AN8</f>
        <v>18. 9. 2023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31" t="s">
        <v>25</v>
      </c>
      <c r="J12" s="26" t="str">
        <f>IF('Rekapitulace stavby'!AN10="","",'Rekapitulace stavby'!AN10)</f>
        <v/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tr">
        <f>IF('Rekapitulace stavby'!E11="","",'Rekapitulace stavby'!E11)</f>
        <v xml:space="preserve"> </v>
      </c>
      <c r="F13" s="37"/>
      <c r="G13" s="37"/>
      <c r="H13" s="37"/>
      <c r="I13" s="31" t="s">
        <v>26</v>
      </c>
      <c r="J13" s="26" t="str">
        <f>IF('Rekapitulace stavby'!AN11="","",'Rekapitulace stavby'!AN11)</f>
        <v/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27</v>
      </c>
      <c r="E15" s="37"/>
      <c r="F15" s="37"/>
      <c r="G15" s="37"/>
      <c r="H15" s="37"/>
      <c r="I15" s="31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31" t="s">
        <v>26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29</v>
      </c>
      <c r="E18" s="37"/>
      <c r="F18" s="37"/>
      <c r="G18" s="37"/>
      <c r="H18" s="37"/>
      <c r="I18" s="31" t="s">
        <v>25</v>
      </c>
      <c r="J18" s="26" t="str">
        <f>IF('Rekapitulace stavby'!AN16="","",'Rekapitulace stavby'!AN16)</f>
        <v/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tr">
        <f>IF('Rekapitulace stavby'!E17="","",'Rekapitulace stavby'!E17)</f>
        <v xml:space="preserve"> </v>
      </c>
      <c r="F19" s="37"/>
      <c r="G19" s="37"/>
      <c r="H19" s="37"/>
      <c r="I19" s="31" t="s">
        <v>26</v>
      </c>
      <c r="J19" s="26" t="str">
        <f>IF('Rekapitulace stavby'!AN17="","",'Rekapitulace stavby'!AN17)</f>
        <v/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31</v>
      </c>
      <c r="E21" s="37"/>
      <c r="F21" s="37"/>
      <c r="G21" s="37"/>
      <c r="H21" s="37"/>
      <c r="I21" s="31" t="s">
        <v>25</v>
      </c>
      <c r="J21" s="26" t="str">
        <f>IF('Rekapitulace stavby'!AN19="","",'Rekapitulace stavby'!AN19)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tr">
        <f>IF('Rekapitulace stavby'!E20="","",'Rekapitulace stavby'!E20)</f>
        <v xml:space="preserve"> </v>
      </c>
      <c r="F22" s="37"/>
      <c r="G22" s="37"/>
      <c r="H22" s="37"/>
      <c r="I22" s="31" t="s">
        <v>26</v>
      </c>
      <c r="J22" s="26" t="str">
        <f>IF('Rekapitulace stavby'!AN20="","",'Rekapitulace stavby'!AN20)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32</v>
      </c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5"/>
      <c r="B25" s="116"/>
      <c r="C25" s="115"/>
      <c r="D25" s="115"/>
      <c r="E25" s="35" t="s">
        <v>1</v>
      </c>
      <c r="F25" s="35"/>
      <c r="G25" s="35"/>
      <c r="H25" s="35"/>
      <c r="I25" s="115"/>
      <c r="J25" s="115"/>
      <c r="K25" s="115"/>
      <c r="L25" s="117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89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18" t="s">
        <v>33</v>
      </c>
      <c r="E28" s="37"/>
      <c r="F28" s="37"/>
      <c r="G28" s="37"/>
      <c r="H28" s="37"/>
      <c r="I28" s="37"/>
      <c r="J28" s="95">
        <f>ROUND(J117,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35</v>
      </c>
      <c r="G30" s="37"/>
      <c r="H30" s="37"/>
      <c r="I30" s="42" t="s">
        <v>34</v>
      </c>
      <c r="J30" s="42" t="s">
        <v>36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19" t="s">
        <v>37</v>
      </c>
      <c r="E31" s="31" t="s">
        <v>38</v>
      </c>
      <c r="F31" s="120">
        <f>ROUND((SUM(BE117:BE217)),  2)</f>
        <v>0</v>
      </c>
      <c r="G31" s="37"/>
      <c r="H31" s="37"/>
      <c r="I31" s="121">
        <v>0.20999999999999999</v>
      </c>
      <c r="J31" s="120">
        <f>ROUND(((SUM(BE117:BE217))*I31),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39</v>
      </c>
      <c r="F32" s="120">
        <f>ROUND((SUM(BF117:BF217)),  2)</f>
        <v>0</v>
      </c>
      <c r="G32" s="37"/>
      <c r="H32" s="37"/>
      <c r="I32" s="121">
        <v>0.14999999999999999</v>
      </c>
      <c r="J32" s="120">
        <f>ROUND(((SUM(BF117:BF217))*I32),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40</v>
      </c>
      <c r="F33" s="120">
        <f>ROUND((SUM(BG117:BG217)),  2)</f>
        <v>0</v>
      </c>
      <c r="G33" s="37"/>
      <c r="H33" s="37"/>
      <c r="I33" s="121">
        <v>0.20999999999999999</v>
      </c>
      <c r="J33" s="120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41</v>
      </c>
      <c r="F34" s="120">
        <f>ROUND((SUM(BH117:BH217)),  2)</f>
        <v>0</v>
      </c>
      <c r="G34" s="37"/>
      <c r="H34" s="37"/>
      <c r="I34" s="121">
        <v>0.14999999999999999</v>
      </c>
      <c r="J34" s="120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42</v>
      </c>
      <c r="F35" s="120">
        <f>ROUND((SUM(BI117:BI217)),  2)</f>
        <v>0</v>
      </c>
      <c r="G35" s="37"/>
      <c r="H35" s="37"/>
      <c r="I35" s="121">
        <v>0</v>
      </c>
      <c r="J35" s="120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2"/>
      <c r="D37" s="123" t="s">
        <v>43</v>
      </c>
      <c r="E37" s="80"/>
      <c r="F37" s="80"/>
      <c r="G37" s="124" t="s">
        <v>44</v>
      </c>
      <c r="H37" s="125" t="s">
        <v>45</v>
      </c>
      <c r="I37" s="80"/>
      <c r="J37" s="126">
        <f>SUM(J28:J35)</f>
        <v>0</v>
      </c>
      <c r="K37" s="12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28" t="s">
        <v>49</v>
      </c>
      <c r="G61" s="57" t="s">
        <v>48</v>
      </c>
      <c r="H61" s="40"/>
      <c r="I61" s="40"/>
      <c r="J61" s="129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28" t="s">
        <v>49</v>
      </c>
      <c r="G76" s="57" t="s">
        <v>48</v>
      </c>
      <c r="H76" s="40"/>
      <c r="I76" s="40"/>
      <c r="J76" s="129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66" t="str">
        <f>E7</f>
        <v>Oprava opěrné zdi v úseku Studenec-Vladislav</v>
      </c>
      <c r="F85" s="37"/>
      <c r="G85" s="37"/>
      <c r="H85" s="37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 xml:space="preserve"> </v>
      </c>
      <c r="G87" s="37"/>
      <c r="H87" s="37"/>
      <c r="I87" s="31" t="s">
        <v>22</v>
      </c>
      <c r="J87" s="68" t="str">
        <f>IF(J10="","",J10)</f>
        <v>18. 9. 2023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 xml:space="preserve"> </v>
      </c>
      <c r="G89" s="37"/>
      <c r="H89" s="37"/>
      <c r="I89" s="31" t="s">
        <v>29</v>
      </c>
      <c r="J89" s="35" t="str">
        <f>E19</f>
        <v xml:space="preserve"> 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27</v>
      </c>
      <c r="D90" s="37"/>
      <c r="E90" s="37"/>
      <c r="F90" s="26" t="str">
        <f>IF(E16="","",E16)</f>
        <v>Vyplň údaj</v>
      </c>
      <c r="G90" s="37"/>
      <c r="H90" s="37"/>
      <c r="I90" s="31" t="s">
        <v>31</v>
      </c>
      <c r="J90" s="35" t="str">
        <f>E22</f>
        <v xml:space="preserve"> 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30" t="s">
        <v>83</v>
      </c>
      <c r="D92" s="122"/>
      <c r="E92" s="122"/>
      <c r="F92" s="122"/>
      <c r="G92" s="122"/>
      <c r="H92" s="122"/>
      <c r="I92" s="122"/>
      <c r="J92" s="131" t="s">
        <v>84</v>
      </c>
      <c r="K92" s="122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32" t="s">
        <v>85</v>
      </c>
      <c r="D94" s="37"/>
      <c r="E94" s="37"/>
      <c r="F94" s="37"/>
      <c r="G94" s="37"/>
      <c r="H94" s="37"/>
      <c r="I94" s="37"/>
      <c r="J94" s="95">
        <f>J117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86</v>
      </c>
    </row>
    <row r="95" s="9" customFormat="1" ht="24.96" customHeight="1">
      <c r="A95" s="9"/>
      <c r="B95" s="133"/>
      <c r="C95" s="9"/>
      <c r="D95" s="134" t="s">
        <v>87</v>
      </c>
      <c r="E95" s="135"/>
      <c r="F95" s="135"/>
      <c r="G95" s="135"/>
      <c r="H95" s="135"/>
      <c r="I95" s="135"/>
      <c r="J95" s="136">
        <f>J118</f>
        <v>0</v>
      </c>
      <c r="K95" s="9"/>
      <c r="L95" s="13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7"/>
      <c r="C96" s="10"/>
      <c r="D96" s="138" t="s">
        <v>88</v>
      </c>
      <c r="E96" s="139"/>
      <c r="F96" s="139"/>
      <c r="G96" s="139"/>
      <c r="H96" s="139"/>
      <c r="I96" s="139"/>
      <c r="J96" s="140">
        <f>J119</f>
        <v>0</v>
      </c>
      <c r="K96" s="10"/>
      <c r="L96" s="13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7"/>
      <c r="C97" s="10"/>
      <c r="D97" s="138" t="s">
        <v>89</v>
      </c>
      <c r="E97" s="139"/>
      <c r="F97" s="139"/>
      <c r="G97" s="139"/>
      <c r="H97" s="139"/>
      <c r="I97" s="139"/>
      <c r="J97" s="140">
        <f>J130</f>
        <v>0</v>
      </c>
      <c r="K97" s="10"/>
      <c r="L97" s="13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7"/>
      <c r="C98" s="10"/>
      <c r="D98" s="138" t="s">
        <v>90</v>
      </c>
      <c r="E98" s="139"/>
      <c r="F98" s="139"/>
      <c r="G98" s="139"/>
      <c r="H98" s="139"/>
      <c r="I98" s="139"/>
      <c r="J98" s="140">
        <f>J153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91</v>
      </c>
      <c r="E99" s="139"/>
      <c r="F99" s="139"/>
      <c r="G99" s="139"/>
      <c r="H99" s="139"/>
      <c r="I99" s="139"/>
      <c r="J99" s="140">
        <f>J154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92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E7</f>
        <v>Oprava opěrné zdi v úseku Studenec-Vladislav</v>
      </c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7"/>
      <c r="E111" s="37"/>
      <c r="F111" s="26" t="str">
        <f>F10</f>
        <v xml:space="preserve"> </v>
      </c>
      <c r="G111" s="37"/>
      <c r="H111" s="37"/>
      <c r="I111" s="31" t="s">
        <v>22</v>
      </c>
      <c r="J111" s="68" t="str">
        <f>IF(J10="","",J10)</f>
        <v>18. 9. 2023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7"/>
      <c r="E113" s="37"/>
      <c r="F113" s="26" t="str">
        <f>E13</f>
        <v xml:space="preserve"> </v>
      </c>
      <c r="G113" s="37"/>
      <c r="H113" s="37"/>
      <c r="I113" s="31" t="s">
        <v>29</v>
      </c>
      <c r="J113" s="35" t="str">
        <f>E19</f>
        <v xml:space="preserve"> 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27</v>
      </c>
      <c r="D114" s="37"/>
      <c r="E114" s="37"/>
      <c r="F114" s="26" t="str">
        <f>IF(E16="","",E16)</f>
        <v>Vyplň údaj</v>
      </c>
      <c r="G114" s="37"/>
      <c r="H114" s="37"/>
      <c r="I114" s="31" t="s">
        <v>31</v>
      </c>
      <c r="J114" s="35" t="str">
        <f>E22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41"/>
      <c r="B116" s="142"/>
      <c r="C116" s="143" t="s">
        <v>93</v>
      </c>
      <c r="D116" s="144" t="s">
        <v>58</v>
      </c>
      <c r="E116" s="144" t="s">
        <v>54</v>
      </c>
      <c r="F116" s="144" t="s">
        <v>55</v>
      </c>
      <c r="G116" s="144" t="s">
        <v>94</v>
      </c>
      <c r="H116" s="144" t="s">
        <v>95</v>
      </c>
      <c r="I116" s="144" t="s">
        <v>96</v>
      </c>
      <c r="J116" s="145" t="s">
        <v>84</v>
      </c>
      <c r="K116" s="146" t="s">
        <v>97</v>
      </c>
      <c r="L116" s="147"/>
      <c r="M116" s="85" t="s">
        <v>1</v>
      </c>
      <c r="N116" s="86" t="s">
        <v>37</v>
      </c>
      <c r="O116" s="86" t="s">
        <v>98</v>
      </c>
      <c r="P116" s="86" t="s">
        <v>99</v>
      </c>
      <c r="Q116" s="86" t="s">
        <v>100</v>
      </c>
      <c r="R116" s="86" t="s">
        <v>101</v>
      </c>
      <c r="S116" s="86" t="s">
        <v>102</v>
      </c>
      <c r="T116" s="87" t="s">
        <v>103</v>
      </c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</row>
    <row r="117" s="2" customFormat="1" ht="22.8" customHeight="1">
      <c r="A117" s="37"/>
      <c r="B117" s="38"/>
      <c r="C117" s="92" t="s">
        <v>104</v>
      </c>
      <c r="D117" s="37"/>
      <c r="E117" s="37"/>
      <c r="F117" s="37"/>
      <c r="G117" s="37"/>
      <c r="H117" s="37"/>
      <c r="I117" s="37"/>
      <c r="J117" s="148">
        <f>BK117</f>
        <v>0</v>
      </c>
      <c r="K117" s="37"/>
      <c r="L117" s="38"/>
      <c r="M117" s="88"/>
      <c r="N117" s="72"/>
      <c r="O117" s="89"/>
      <c r="P117" s="149">
        <f>P118</f>
        <v>0</v>
      </c>
      <c r="Q117" s="89"/>
      <c r="R117" s="149">
        <f>R118</f>
        <v>0</v>
      </c>
      <c r="S117" s="89"/>
      <c r="T117" s="150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72</v>
      </c>
      <c r="AU117" s="18" t="s">
        <v>86</v>
      </c>
      <c r="BK117" s="151">
        <f>BK118</f>
        <v>0</v>
      </c>
    </row>
    <row r="118" s="12" customFormat="1" ht="25.92" customHeight="1">
      <c r="A118" s="12"/>
      <c r="B118" s="152"/>
      <c r="C118" s="12"/>
      <c r="D118" s="153" t="s">
        <v>72</v>
      </c>
      <c r="E118" s="154" t="s">
        <v>105</v>
      </c>
      <c r="F118" s="154" t="s">
        <v>105</v>
      </c>
      <c r="G118" s="12"/>
      <c r="H118" s="12"/>
      <c r="I118" s="155"/>
      <c r="J118" s="156">
        <f>BK118</f>
        <v>0</v>
      </c>
      <c r="K118" s="12"/>
      <c r="L118" s="152"/>
      <c r="M118" s="157"/>
      <c r="N118" s="158"/>
      <c r="O118" s="158"/>
      <c r="P118" s="159">
        <f>P119+P130+P153+P154</f>
        <v>0</v>
      </c>
      <c r="Q118" s="158"/>
      <c r="R118" s="159">
        <f>R119+R130+R153+R154</f>
        <v>0</v>
      </c>
      <c r="S118" s="158"/>
      <c r="T118" s="160">
        <f>T119+T130+T153+T154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3" t="s">
        <v>78</v>
      </c>
      <c r="AT118" s="161" t="s">
        <v>72</v>
      </c>
      <c r="AU118" s="161" t="s">
        <v>73</v>
      </c>
      <c r="AY118" s="153" t="s">
        <v>106</v>
      </c>
      <c r="BK118" s="162">
        <f>BK119+BK130+BK153+BK154</f>
        <v>0</v>
      </c>
    </row>
    <row r="119" s="12" customFormat="1" ht="22.8" customHeight="1">
      <c r="A119" s="12"/>
      <c r="B119" s="152"/>
      <c r="C119" s="12"/>
      <c r="D119" s="153" t="s">
        <v>72</v>
      </c>
      <c r="E119" s="163" t="s">
        <v>107</v>
      </c>
      <c r="F119" s="163" t="s">
        <v>108</v>
      </c>
      <c r="G119" s="12"/>
      <c r="H119" s="12"/>
      <c r="I119" s="155"/>
      <c r="J119" s="164">
        <f>BK119</f>
        <v>0</v>
      </c>
      <c r="K119" s="12"/>
      <c r="L119" s="152"/>
      <c r="M119" s="157"/>
      <c r="N119" s="158"/>
      <c r="O119" s="158"/>
      <c r="P119" s="159">
        <f>SUM(P120:P129)</f>
        <v>0</v>
      </c>
      <c r="Q119" s="158"/>
      <c r="R119" s="159">
        <f>SUM(R120:R129)</f>
        <v>0</v>
      </c>
      <c r="S119" s="158"/>
      <c r="T119" s="160">
        <f>SUM(T120:T129)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3" t="s">
        <v>78</v>
      </c>
      <c r="AT119" s="161" t="s">
        <v>72</v>
      </c>
      <c r="AU119" s="161" t="s">
        <v>78</v>
      </c>
      <c r="AY119" s="153" t="s">
        <v>106</v>
      </c>
      <c r="BK119" s="162">
        <f>SUM(BK120:BK129)</f>
        <v>0</v>
      </c>
    </row>
    <row r="120" s="2" customFormat="1" ht="21.75" customHeight="1">
      <c r="A120" s="37"/>
      <c r="B120" s="165"/>
      <c r="C120" s="166" t="s">
        <v>78</v>
      </c>
      <c r="D120" s="166" t="s">
        <v>109</v>
      </c>
      <c r="E120" s="167" t="s">
        <v>110</v>
      </c>
      <c r="F120" s="168" t="s">
        <v>111</v>
      </c>
      <c r="G120" s="169" t="s">
        <v>112</v>
      </c>
      <c r="H120" s="170">
        <v>1</v>
      </c>
      <c r="I120" s="171"/>
      <c r="J120" s="172">
        <f>ROUND(I120*H120,2)</f>
        <v>0</v>
      </c>
      <c r="K120" s="173"/>
      <c r="L120" s="38"/>
      <c r="M120" s="174" t="s">
        <v>1</v>
      </c>
      <c r="N120" s="175" t="s">
        <v>38</v>
      </c>
      <c r="O120" s="76"/>
      <c r="P120" s="176">
        <f>O120*H120</f>
        <v>0</v>
      </c>
      <c r="Q120" s="176">
        <v>0</v>
      </c>
      <c r="R120" s="176">
        <f>Q120*H120</f>
        <v>0</v>
      </c>
      <c r="S120" s="176">
        <v>0</v>
      </c>
      <c r="T120" s="17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78" t="s">
        <v>113</v>
      </c>
      <c r="AT120" s="178" t="s">
        <v>109</v>
      </c>
      <c r="AU120" s="178" t="s">
        <v>80</v>
      </c>
      <c r="AY120" s="18" t="s">
        <v>106</v>
      </c>
      <c r="BE120" s="179">
        <f>IF(N120="základní",J120,0)</f>
        <v>0</v>
      </c>
      <c r="BF120" s="179">
        <f>IF(N120="snížená",J120,0)</f>
        <v>0</v>
      </c>
      <c r="BG120" s="179">
        <f>IF(N120="zákl. přenesená",J120,0)</f>
        <v>0</v>
      </c>
      <c r="BH120" s="179">
        <f>IF(N120="sníž. přenesená",J120,0)</f>
        <v>0</v>
      </c>
      <c r="BI120" s="179">
        <f>IF(N120="nulová",J120,0)</f>
        <v>0</v>
      </c>
      <c r="BJ120" s="18" t="s">
        <v>78</v>
      </c>
      <c r="BK120" s="179">
        <f>ROUND(I120*H120,2)</f>
        <v>0</v>
      </c>
      <c r="BL120" s="18" t="s">
        <v>113</v>
      </c>
      <c r="BM120" s="178" t="s">
        <v>114</v>
      </c>
    </row>
    <row r="121" s="2" customFormat="1" ht="37.8" customHeight="1">
      <c r="A121" s="37"/>
      <c r="B121" s="165"/>
      <c r="C121" s="166" t="s">
        <v>80</v>
      </c>
      <c r="D121" s="166" t="s">
        <v>109</v>
      </c>
      <c r="E121" s="167" t="s">
        <v>115</v>
      </c>
      <c r="F121" s="168" t="s">
        <v>116</v>
      </c>
      <c r="G121" s="169" t="s">
        <v>117</v>
      </c>
      <c r="H121" s="170">
        <v>170.09999999999999</v>
      </c>
      <c r="I121" s="171"/>
      <c r="J121" s="172">
        <f>ROUND(I121*H121,2)</f>
        <v>0</v>
      </c>
      <c r="K121" s="173"/>
      <c r="L121" s="38"/>
      <c r="M121" s="174" t="s">
        <v>1</v>
      </c>
      <c r="N121" s="175" t="s">
        <v>38</v>
      </c>
      <c r="O121" s="76"/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78" t="s">
        <v>113</v>
      </c>
      <c r="AT121" s="178" t="s">
        <v>109</v>
      </c>
      <c r="AU121" s="178" t="s">
        <v>80</v>
      </c>
      <c r="AY121" s="18" t="s">
        <v>106</v>
      </c>
      <c r="BE121" s="179">
        <f>IF(N121="základní",J121,0)</f>
        <v>0</v>
      </c>
      <c r="BF121" s="179">
        <f>IF(N121="snížená",J121,0)</f>
        <v>0</v>
      </c>
      <c r="BG121" s="179">
        <f>IF(N121="zákl. přenesená",J121,0)</f>
        <v>0</v>
      </c>
      <c r="BH121" s="179">
        <f>IF(N121="sníž. přenesená",J121,0)</f>
        <v>0</v>
      </c>
      <c r="BI121" s="179">
        <f>IF(N121="nulová",J121,0)</f>
        <v>0</v>
      </c>
      <c r="BJ121" s="18" t="s">
        <v>78</v>
      </c>
      <c r="BK121" s="179">
        <f>ROUND(I121*H121,2)</f>
        <v>0</v>
      </c>
      <c r="BL121" s="18" t="s">
        <v>113</v>
      </c>
      <c r="BM121" s="178" t="s">
        <v>118</v>
      </c>
    </row>
    <row r="122" s="2" customFormat="1" ht="16.5" customHeight="1">
      <c r="A122" s="37"/>
      <c r="B122" s="165"/>
      <c r="C122" s="166" t="s">
        <v>119</v>
      </c>
      <c r="D122" s="166" t="s">
        <v>109</v>
      </c>
      <c r="E122" s="167" t="s">
        <v>120</v>
      </c>
      <c r="F122" s="168" t="s">
        <v>121</v>
      </c>
      <c r="G122" s="169" t="s">
        <v>112</v>
      </c>
      <c r="H122" s="170">
        <v>1</v>
      </c>
      <c r="I122" s="171"/>
      <c r="J122" s="172">
        <f>ROUND(I122*H122,2)</f>
        <v>0</v>
      </c>
      <c r="K122" s="173"/>
      <c r="L122" s="38"/>
      <c r="M122" s="174" t="s">
        <v>1</v>
      </c>
      <c r="N122" s="175" t="s">
        <v>38</v>
      </c>
      <c r="O122" s="76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78" t="s">
        <v>113</v>
      </c>
      <c r="AT122" s="178" t="s">
        <v>109</v>
      </c>
      <c r="AU122" s="178" t="s">
        <v>80</v>
      </c>
      <c r="AY122" s="18" t="s">
        <v>106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8" t="s">
        <v>78</v>
      </c>
      <c r="BK122" s="179">
        <f>ROUND(I122*H122,2)</f>
        <v>0</v>
      </c>
      <c r="BL122" s="18" t="s">
        <v>113</v>
      </c>
      <c r="BM122" s="178" t="s">
        <v>122</v>
      </c>
    </row>
    <row r="123" s="2" customFormat="1" ht="16.5" customHeight="1">
      <c r="A123" s="37"/>
      <c r="B123" s="165"/>
      <c r="C123" s="166" t="s">
        <v>113</v>
      </c>
      <c r="D123" s="166" t="s">
        <v>109</v>
      </c>
      <c r="E123" s="167" t="s">
        <v>123</v>
      </c>
      <c r="F123" s="168" t="s">
        <v>124</v>
      </c>
      <c r="G123" s="169" t="s">
        <v>112</v>
      </c>
      <c r="H123" s="170">
        <v>1</v>
      </c>
      <c r="I123" s="171"/>
      <c r="J123" s="172">
        <f>ROUND(I123*H123,2)</f>
        <v>0</v>
      </c>
      <c r="K123" s="173"/>
      <c r="L123" s="38"/>
      <c r="M123" s="174" t="s">
        <v>1</v>
      </c>
      <c r="N123" s="175" t="s">
        <v>38</v>
      </c>
      <c r="O123" s="76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78" t="s">
        <v>113</v>
      </c>
      <c r="AT123" s="178" t="s">
        <v>109</v>
      </c>
      <c r="AU123" s="178" t="s">
        <v>80</v>
      </c>
      <c r="AY123" s="18" t="s">
        <v>106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8" t="s">
        <v>78</v>
      </c>
      <c r="BK123" s="179">
        <f>ROUND(I123*H123,2)</f>
        <v>0</v>
      </c>
      <c r="BL123" s="18" t="s">
        <v>113</v>
      </c>
      <c r="BM123" s="178" t="s">
        <v>125</v>
      </c>
    </row>
    <row r="124" s="2" customFormat="1" ht="24.15" customHeight="1">
      <c r="A124" s="37"/>
      <c r="B124" s="165"/>
      <c r="C124" s="166" t="s">
        <v>126</v>
      </c>
      <c r="D124" s="166" t="s">
        <v>109</v>
      </c>
      <c r="E124" s="167" t="s">
        <v>127</v>
      </c>
      <c r="F124" s="168" t="s">
        <v>128</v>
      </c>
      <c r="G124" s="169" t="s">
        <v>112</v>
      </c>
      <c r="H124" s="170">
        <v>1</v>
      </c>
      <c r="I124" s="171"/>
      <c r="J124" s="172">
        <f>ROUND(I124*H124,2)</f>
        <v>0</v>
      </c>
      <c r="K124" s="173"/>
      <c r="L124" s="38"/>
      <c r="M124" s="174" t="s">
        <v>1</v>
      </c>
      <c r="N124" s="175" t="s">
        <v>38</v>
      </c>
      <c r="O124" s="76"/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78" t="s">
        <v>113</v>
      </c>
      <c r="AT124" s="178" t="s">
        <v>109</v>
      </c>
      <c r="AU124" s="178" t="s">
        <v>80</v>
      </c>
      <c r="AY124" s="18" t="s">
        <v>106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18" t="s">
        <v>78</v>
      </c>
      <c r="BK124" s="179">
        <f>ROUND(I124*H124,2)</f>
        <v>0</v>
      </c>
      <c r="BL124" s="18" t="s">
        <v>113</v>
      </c>
      <c r="BM124" s="178" t="s">
        <v>129</v>
      </c>
    </row>
    <row r="125" s="2" customFormat="1" ht="16.5" customHeight="1">
      <c r="A125" s="37"/>
      <c r="B125" s="165"/>
      <c r="C125" s="166" t="s">
        <v>130</v>
      </c>
      <c r="D125" s="166" t="s">
        <v>109</v>
      </c>
      <c r="E125" s="167" t="s">
        <v>131</v>
      </c>
      <c r="F125" s="168" t="s">
        <v>132</v>
      </c>
      <c r="G125" s="169" t="s">
        <v>112</v>
      </c>
      <c r="H125" s="170">
        <v>1</v>
      </c>
      <c r="I125" s="171"/>
      <c r="J125" s="172">
        <f>ROUND(I125*H125,2)</f>
        <v>0</v>
      </c>
      <c r="K125" s="173"/>
      <c r="L125" s="38"/>
      <c r="M125" s="174" t="s">
        <v>1</v>
      </c>
      <c r="N125" s="175" t="s">
        <v>38</v>
      </c>
      <c r="O125" s="76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78" t="s">
        <v>113</v>
      </c>
      <c r="AT125" s="178" t="s">
        <v>109</v>
      </c>
      <c r="AU125" s="178" t="s">
        <v>80</v>
      </c>
      <c r="AY125" s="18" t="s">
        <v>106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8" t="s">
        <v>78</v>
      </c>
      <c r="BK125" s="179">
        <f>ROUND(I125*H125,2)</f>
        <v>0</v>
      </c>
      <c r="BL125" s="18" t="s">
        <v>113</v>
      </c>
      <c r="BM125" s="178" t="s">
        <v>133</v>
      </c>
    </row>
    <row r="126" s="2" customFormat="1" ht="24.15" customHeight="1">
      <c r="A126" s="37"/>
      <c r="B126" s="165"/>
      <c r="C126" s="166" t="s">
        <v>134</v>
      </c>
      <c r="D126" s="166" t="s">
        <v>109</v>
      </c>
      <c r="E126" s="167" t="s">
        <v>135</v>
      </c>
      <c r="F126" s="168" t="s">
        <v>136</v>
      </c>
      <c r="G126" s="169" t="s">
        <v>112</v>
      </c>
      <c r="H126" s="170">
        <v>1</v>
      </c>
      <c r="I126" s="171"/>
      <c r="J126" s="172">
        <f>ROUND(I126*H126,2)</f>
        <v>0</v>
      </c>
      <c r="K126" s="173"/>
      <c r="L126" s="38"/>
      <c r="M126" s="174" t="s">
        <v>1</v>
      </c>
      <c r="N126" s="175" t="s">
        <v>38</v>
      </c>
      <c r="O126" s="76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78" t="s">
        <v>113</v>
      </c>
      <c r="AT126" s="178" t="s">
        <v>109</v>
      </c>
      <c r="AU126" s="178" t="s">
        <v>80</v>
      </c>
      <c r="AY126" s="18" t="s">
        <v>106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18" t="s">
        <v>78</v>
      </c>
      <c r="BK126" s="179">
        <f>ROUND(I126*H126,2)</f>
        <v>0</v>
      </c>
      <c r="BL126" s="18" t="s">
        <v>113</v>
      </c>
      <c r="BM126" s="178" t="s">
        <v>137</v>
      </c>
    </row>
    <row r="127" s="2" customFormat="1" ht="16.5" customHeight="1">
      <c r="A127" s="37"/>
      <c r="B127" s="165"/>
      <c r="C127" s="166" t="s">
        <v>138</v>
      </c>
      <c r="D127" s="166" t="s">
        <v>109</v>
      </c>
      <c r="E127" s="167" t="s">
        <v>139</v>
      </c>
      <c r="F127" s="168" t="s">
        <v>140</v>
      </c>
      <c r="G127" s="169" t="s">
        <v>141</v>
      </c>
      <c r="H127" s="170">
        <v>25</v>
      </c>
      <c r="I127" s="171"/>
      <c r="J127" s="172">
        <f>ROUND(I127*H127,2)</f>
        <v>0</v>
      </c>
      <c r="K127" s="173"/>
      <c r="L127" s="38"/>
      <c r="M127" s="174" t="s">
        <v>1</v>
      </c>
      <c r="N127" s="175" t="s">
        <v>38</v>
      </c>
      <c r="O127" s="76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78" t="s">
        <v>113</v>
      </c>
      <c r="AT127" s="178" t="s">
        <v>109</v>
      </c>
      <c r="AU127" s="178" t="s">
        <v>80</v>
      </c>
      <c r="AY127" s="18" t="s">
        <v>106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8" t="s">
        <v>78</v>
      </c>
      <c r="BK127" s="179">
        <f>ROUND(I127*H127,2)</f>
        <v>0</v>
      </c>
      <c r="BL127" s="18" t="s">
        <v>113</v>
      </c>
      <c r="BM127" s="178" t="s">
        <v>142</v>
      </c>
    </row>
    <row r="128" s="2" customFormat="1" ht="16.5" customHeight="1">
      <c r="A128" s="37"/>
      <c r="B128" s="165"/>
      <c r="C128" s="166" t="s">
        <v>143</v>
      </c>
      <c r="D128" s="166" t="s">
        <v>109</v>
      </c>
      <c r="E128" s="167" t="s">
        <v>144</v>
      </c>
      <c r="F128" s="168" t="s">
        <v>145</v>
      </c>
      <c r="G128" s="169" t="s">
        <v>141</v>
      </c>
      <c r="H128" s="170">
        <v>30</v>
      </c>
      <c r="I128" s="171"/>
      <c r="J128" s="172">
        <f>ROUND(I128*H128,2)</f>
        <v>0</v>
      </c>
      <c r="K128" s="173"/>
      <c r="L128" s="38"/>
      <c r="M128" s="174" t="s">
        <v>1</v>
      </c>
      <c r="N128" s="175" t="s">
        <v>38</v>
      </c>
      <c r="O128" s="76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78" t="s">
        <v>113</v>
      </c>
      <c r="AT128" s="178" t="s">
        <v>109</v>
      </c>
      <c r="AU128" s="178" t="s">
        <v>80</v>
      </c>
      <c r="AY128" s="18" t="s">
        <v>106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8" t="s">
        <v>78</v>
      </c>
      <c r="BK128" s="179">
        <f>ROUND(I128*H128,2)</f>
        <v>0</v>
      </c>
      <c r="BL128" s="18" t="s">
        <v>113</v>
      </c>
      <c r="BM128" s="178" t="s">
        <v>146</v>
      </c>
    </row>
    <row r="129" s="2" customFormat="1" ht="24.15" customHeight="1">
      <c r="A129" s="37"/>
      <c r="B129" s="165"/>
      <c r="C129" s="166" t="s">
        <v>147</v>
      </c>
      <c r="D129" s="166" t="s">
        <v>109</v>
      </c>
      <c r="E129" s="167" t="s">
        <v>148</v>
      </c>
      <c r="F129" s="168" t="s">
        <v>149</v>
      </c>
      <c r="G129" s="169" t="s">
        <v>112</v>
      </c>
      <c r="H129" s="170">
        <v>1</v>
      </c>
      <c r="I129" s="171"/>
      <c r="J129" s="172">
        <f>ROUND(I129*H129,2)</f>
        <v>0</v>
      </c>
      <c r="K129" s="173"/>
      <c r="L129" s="38"/>
      <c r="M129" s="174" t="s">
        <v>1</v>
      </c>
      <c r="N129" s="175" t="s">
        <v>38</v>
      </c>
      <c r="O129" s="76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78" t="s">
        <v>113</v>
      </c>
      <c r="AT129" s="178" t="s">
        <v>109</v>
      </c>
      <c r="AU129" s="178" t="s">
        <v>80</v>
      </c>
      <c r="AY129" s="18" t="s">
        <v>106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8" t="s">
        <v>78</v>
      </c>
      <c r="BK129" s="179">
        <f>ROUND(I129*H129,2)</f>
        <v>0</v>
      </c>
      <c r="BL129" s="18" t="s">
        <v>113</v>
      </c>
      <c r="BM129" s="178" t="s">
        <v>150</v>
      </c>
    </row>
    <row r="130" s="12" customFormat="1" ht="22.8" customHeight="1">
      <c r="A130" s="12"/>
      <c r="B130" s="152"/>
      <c r="C130" s="12"/>
      <c r="D130" s="153" t="s">
        <v>72</v>
      </c>
      <c r="E130" s="163" t="s">
        <v>151</v>
      </c>
      <c r="F130" s="163" t="s">
        <v>152</v>
      </c>
      <c r="G130" s="12"/>
      <c r="H130" s="12"/>
      <c r="I130" s="155"/>
      <c r="J130" s="164">
        <f>BK130</f>
        <v>0</v>
      </c>
      <c r="K130" s="12"/>
      <c r="L130" s="152"/>
      <c r="M130" s="157"/>
      <c r="N130" s="158"/>
      <c r="O130" s="158"/>
      <c r="P130" s="159">
        <f>SUM(P131:P152)</f>
        <v>0</v>
      </c>
      <c r="Q130" s="158"/>
      <c r="R130" s="159">
        <f>SUM(R131:R152)</f>
        <v>0</v>
      </c>
      <c r="S130" s="158"/>
      <c r="T130" s="160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3" t="s">
        <v>78</v>
      </c>
      <c r="AT130" s="161" t="s">
        <v>72</v>
      </c>
      <c r="AU130" s="161" t="s">
        <v>78</v>
      </c>
      <c r="AY130" s="153" t="s">
        <v>106</v>
      </c>
      <c r="BK130" s="162">
        <f>SUM(BK131:BK152)</f>
        <v>0</v>
      </c>
    </row>
    <row r="131" s="2" customFormat="1" ht="24.15" customHeight="1">
      <c r="A131" s="37"/>
      <c r="B131" s="165"/>
      <c r="C131" s="166" t="s">
        <v>153</v>
      </c>
      <c r="D131" s="166" t="s">
        <v>109</v>
      </c>
      <c r="E131" s="167" t="s">
        <v>154</v>
      </c>
      <c r="F131" s="168" t="s">
        <v>155</v>
      </c>
      <c r="G131" s="169" t="s">
        <v>117</v>
      </c>
      <c r="H131" s="170">
        <v>224.362</v>
      </c>
      <c r="I131" s="171"/>
      <c r="J131" s="172">
        <f>ROUND(I131*H131,2)</f>
        <v>0</v>
      </c>
      <c r="K131" s="173"/>
      <c r="L131" s="38"/>
      <c r="M131" s="174" t="s">
        <v>1</v>
      </c>
      <c r="N131" s="175" t="s">
        <v>38</v>
      </c>
      <c r="O131" s="76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78" t="s">
        <v>113</v>
      </c>
      <c r="AT131" s="178" t="s">
        <v>109</v>
      </c>
      <c r="AU131" s="178" t="s">
        <v>80</v>
      </c>
      <c r="AY131" s="18" t="s">
        <v>106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8" t="s">
        <v>78</v>
      </c>
      <c r="BK131" s="179">
        <f>ROUND(I131*H131,2)</f>
        <v>0</v>
      </c>
      <c r="BL131" s="18" t="s">
        <v>113</v>
      </c>
      <c r="BM131" s="178" t="s">
        <v>156</v>
      </c>
    </row>
    <row r="132" s="13" customFormat="1">
      <c r="A132" s="13"/>
      <c r="B132" s="180"/>
      <c r="C132" s="13"/>
      <c r="D132" s="181" t="s">
        <v>157</v>
      </c>
      <c r="E132" s="182" t="s">
        <v>1</v>
      </c>
      <c r="F132" s="183" t="s">
        <v>158</v>
      </c>
      <c r="G132" s="13"/>
      <c r="H132" s="182" t="s">
        <v>1</v>
      </c>
      <c r="I132" s="184"/>
      <c r="J132" s="13"/>
      <c r="K132" s="13"/>
      <c r="L132" s="180"/>
      <c r="M132" s="185"/>
      <c r="N132" s="186"/>
      <c r="O132" s="186"/>
      <c r="P132" s="186"/>
      <c r="Q132" s="186"/>
      <c r="R132" s="186"/>
      <c r="S132" s="186"/>
      <c r="T132" s="18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2" t="s">
        <v>157</v>
      </c>
      <c r="AU132" s="182" t="s">
        <v>80</v>
      </c>
      <c r="AV132" s="13" t="s">
        <v>78</v>
      </c>
      <c r="AW132" s="13" t="s">
        <v>30</v>
      </c>
      <c r="AX132" s="13" t="s">
        <v>73</v>
      </c>
      <c r="AY132" s="182" t="s">
        <v>106</v>
      </c>
    </row>
    <row r="133" s="13" customFormat="1">
      <c r="A133" s="13"/>
      <c r="B133" s="180"/>
      <c r="C133" s="13"/>
      <c r="D133" s="181" t="s">
        <v>157</v>
      </c>
      <c r="E133" s="182" t="s">
        <v>1</v>
      </c>
      <c r="F133" s="183" t="s">
        <v>159</v>
      </c>
      <c r="G133" s="13"/>
      <c r="H133" s="182" t="s">
        <v>1</v>
      </c>
      <c r="I133" s="184"/>
      <c r="J133" s="13"/>
      <c r="K133" s="13"/>
      <c r="L133" s="180"/>
      <c r="M133" s="185"/>
      <c r="N133" s="186"/>
      <c r="O133" s="186"/>
      <c r="P133" s="186"/>
      <c r="Q133" s="186"/>
      <c r="R133" s="186"/>
      <c r="S133" s="186"/>
      <c r="T133" s="18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2" t="s">
        <v>157</v>
      </c>
      <c r="AU133" s="182" t="s">
        <v>80</v>
      </c>
      <c r="AV133" s="13" t="s">
        <v>78</v>
      </c>
      <c r="AW133" s="13" t="s">
        <v>30</v>
      </c>
      <c r="AX133" s="13" t="s">
        <v>73</v>
      </c>
      <c r="AY133" s="182" t="s">
        <v>106</v>
      </c>
    </row>
    <row r="134" s="13" customFormat="1">
      <c r="A134" s="13"/>
      <c r="B134" s="180"/>
      <c r="C134" s="13"/>
      <c r="D134" s="181" t="s">
        <v>157</v>
      </c>
      <c r="E134" s="182" t="s">
        <v>1</v>
      </c>
      <c r="F134" s="183" t="s">
        <v>160</v>
      </c>
      <c r="G134" s="13"/>
      <c r="H134" s="182" t="s">
        <v>1</v>
      </c>
      <c r="I134" s="184"/>
      <c r="J134" s="13"/>
      <c r="K134" s="13"/>
      <c r="L134" s="180"/>
      <c r="M134" s="185"/>
      <c r="N134" s="186"/>
      <c r="O134" s="186"/>
      <c r="P134" s="186"/>
      <c r="Q134" s="186"/>
      <c r="R134" s="186"/>
      <c r="S134" s="186"/>
      <c r="T134" s="18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2" t="s">
        <v>157</v>
      </c>
      <c r="AU134" s="182" t="s">
        <v>80</v>
      </c>
      <c r="AV134" s="13" t="s">
        <v>78</v>
      </c>
      <c r="AW134" s="13" t="s">
        <v>30</v>
      </c>
      <c r="AX134" s="13" t="s">
        <v>73</v>
      </c>
      <c r="AY134" s="182" t="s">
        <v>106</v>
      </c>
    </row>
    <row r="135" s="14" customFormat="1">
      <c r="A135" s="14"/>
      <c r="B135" s="188"/>
      <c r="C135" s="14"/>
      <c r="D135" s="181" t="s">
        <v>157</v>
      </c>
      <c r="E135" s="189" t="s">
        <v>1</v>
      </c>
      <c r="F135" s="190" t="s">
        <v>161</v>
      </c>
      <c r="G135" s="14"/>
      <c r="H135" s="191">
        <v>224.362</v>
      </c>
      <c r="I135" s="192"/>
      <c r="J135" s="14"/>
      <c r="K135" s="14"/>
      <c r="L135" s="188"/>
      <c r="M135" s="193"/>
      <c r="N135" s="194"/>
      <c r="O135" s="194"/>
      <c r="P135" s="194"/>
      <c r="Q135" s="194"/>
      <c r="R135" s="194"/>
      <c r="S135" s="194"/>
      <c r="T135" s="19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89" t="s">
        <v>157</v>
      </c>
      <c r="AU135" s="189" t="s">
        <v>80</v>
      </c>
      <c r="AV135" s="14" t="s">
        <v>80</v>
      </c>
      <c r="AW135" s="14" t="s">
        <v>30</v>
      </c>
      <c r="AX135" s="14" t="s">
        <v>78</v>
      </c>
      <c r="AY135" s="189" t="s">
        <v>106</v>
      </c>
    </row>
    <row r="136" s="2" customFormat="1" ht="24.15" customHeight="1">
      <c r="A136" s="37"/>
      <c r="B136" s="165"/>
      <c r="C136" s="166" t="s">
        <v>162</v>
      </c>
      <c r="D136" s="166" t="s">
        <v>109</v>
      </c>
      <c r="E136" s="167" t="s">
        <v>163</v>
      </c>
      <c r="F136" s="168" t="s">
        <v>164</v>
      </c>
      <c r="G136" s="169" t="s">
        <v>165</v>
      </c>
      <c r="H136" s="170">
        <v>13500</v>
      </c>
      <c r="I136" s="171"/>
      <c r="J136" s="172">
        <f>ROUND(I136*H136,2)</f>
        <v>0</v>
      </c>
      <c r="K136" s="173"/>
      <c r="L136" s="38"/>
      <c r="M136" s="174" t="s">
        <v>1</v>
      </c>
      <c r="N136" s="175" t="s">
        <v>38</v>
      </c>
      <c r="O136" s="76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78" t="s">
        <v>113</v>
      </c>
      <c r="AT136" s="178" t="s">
        <v>109</v>
      </c>
      <c r="AU136" s="178" t="s">
        <v>80</v>
      </c>
      <c r="AY136" s="18" t="s">
        <v>106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8" t="s">
        <v>78</v>
      </c>
      <c r="BK136" s="179">
        <f>ROUND(I136*H136,2)</f>
        <v>0</v>
      </c>
      <c r="BL136" s="18" t="s">
        <v>113</v>
      </c>
      <c r="BM136" s="178" t="s">
        <v>166</v>
      </c>
    </row>
    <row r="137" s="13" customFormat="1">
      <c r="A137" s="13"/>
      <c r="B137" s="180"/>
      <c r="C137" s="13"/>
      <c r="D137" s="181" t="s">
        <v>157</v>
      </c>
      <c r="E137" s="182" t="s">
        <v>1</v>
      </c>
      <c r="F137" s="183" t="s">
        <v>167</v>
      </c>
      <c r="G137" s="13"/>
      <c r="H137" s="182" t="s">
        <v>1</v>
      </c>
      <c r="I137" s="184"/>
      <c r="J137" s="13"/>
      <c r="K137" s="13"/>
      <c r="L137" s="180"/>
      <c r="M137" s="185"/>
      <c r="N137" s="186"/>
      <c r="O137" s="186"/>
      <c r="P137" s="186"/>
      <c r="Q137" s="186"/>
      <c r="R137" s="186"/>
      <c r="S137" s="186"/>
      <c r="T137" s="18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2" t="s">
        <v>157</v>
      </c>
      <c r="AU137" s="182" t="s">
        <v>80</v>
      </c>
      <c r="AV137" s="13" t="s">
        <v>78</v>
      </c>
      <c r="AW137" s="13" t="s">
        <v>30</v>
      </c>
      <c r="AX137" s="13" t="s">
        <v>73</v>
      </c>
      <c r="AY137" s="182" t="s">
        <v>106</v>
      </c>
    </row>
    <row r="138" s="13" customFormat="1">
      <c r="A138" s="13"/>
      <c r="B138" s="180"/>
      <c r="C138" s="13"/>
      <c r="D138" s="181" t="s">
        <v>157</v>
      </c>
      <c r="E138" s="182" t="s">
        <v>1</v>
      </c>
      <c r="F138" s="183" t="s">
        <v>168</v>
      </c>
      <c r="G138" s="13"/>
      <c r="H138" s="182" t="s">
        <v>1</v>
      </c>
      <c r="I138" s="184"/>
      <c r="J138" s="13"/>
      <c r="K138" s="13"/>
      <c r="L138" s="180"/>
      <c r="M138" s="185"/>
      <c r="N138" s="186"/>
      <c r="O138" s="186"/>
      <c r="P138" s="186"/>
      <c r="Q138" s="186"/>
      <c r="R138" s="186"/>
      <c r="S138" s="186"/>
      <c r="T138" s="18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2" t="s">
        <v>157</v>
      </c>
      <c r="AU138" s="182" t="s">
        <v>80</v>
      </c>
      <c r="AV138" s="13" t="s">
        <v>78</v>
      </c>
      <c r="AW138" s="13" t="s">
        <v>30</v>
      </c>
      <c r="AX138" s="13" t="s">
        <v>73</v>
      </c>
      <c r="AY138" s="182" t="s">
        <v>106</v>
      </c>
    </row>
    <row r="139" s="13" customFormat="1">
      <c r="A139" s="13"/>
      <c r="B139" s="180"/>
      <c r="C139" s="13"/>
      <c r="D139" s="181" t="s">
        <v>157</v>
      </c>
      <c r="E139" s="182" t="s">
        <v>1</v>
      </c>
      <c r="F139" s="183" t="s">
        <v>169</v>
      </c>
      <c r="G139" s="13"/>
      <c r="H139" s="182" t="s">
        <v>1</v>
      </c>
      <c r="I139" s="184"/>
      <c r="J139" s="13"/>
      <c r="K139" s="13"/>
      <c r="L139" s="180"/>
      <c r="M139" s="185"/>
      <c r="N139" s="186"/>
      <c r="O139" s="186"/>
      <c r="P139" s="186"/>
      <c r="Q139" s="186"/>
      <c r="R139" s="186"/>
      <c r="S139" s="186"/>
      <c r="T139" s="18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2" t="s">
        <v>157</v>
      </c>
      <c r="AU139" s="182" t="s">
        <v>80</v>
      </c>
      <c r="AV139" s="13" t="s">
        <v>78</v>
      </c>
      <c r="AW139" s="13" t="s">
        <v>30</v>
      </c>
      <c r="AX139" s="13" t="s">
        <v>73</v>
      </c>
      <c r="AY139" s="182" t="s">
        <v>106</v>
      </c>
    </row>
    <row r="140" s="13" customFormat="1">
      <c r="A140" s="13"/>
      <c r="B140" s="180"/>
      <c r="C140" s="13"/>
      <c r="D140" s="181" t="s">
        <v>157</v>
      </c>
      <c r="E140" s="182" t="s">
        <v>1</v>
      </c>
      <c r="F140" s="183" t="s">
        <v>170</v>
      </c>
      <c r="G140" s="13"/>
      <c r="H140" s="182" t="s">
        <v>1</v>
      </c>
      <c r="I140" s="184"/>
      <c r="J140" s="13"/>
      <c r="K140" s="13"/>
      <c r="L140" s="180"/>
      <c r="M140" s="185"/>
      <c r="N140" s="186"/>
      <c r="O140" s="186"/>
      <c r="P140" s="186"/>
      <c r="Q140" s="186"/>
      <c r="R140" s="186"/>
      <c r="S140" s="186"/>
      <c r="T140" s="18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2" t="s">
        <v>157</v>
      </c>
      <c r="AU140" s="182" t="s">
        <v>80</v>
      </c>
      <c r="AV140" s="13" t="s">
        <v>78</v>
      </c>
      <c r="AW140" s="13" t="s">
        <v>30</v>
      </c>
      <c r="AX140" s="13" t="s">
        <v>73</v>
      </c>
      <c r="AY140" s="182" t="s">
        <v>106</v>
      </c>
    </row>
    <row r="141" s="13" customFormat="1">
      <c r="A141" s="13"/>
      <c r="B141" s="180"/>
      <c r="C141" s="13"/>
      <c r="D141" s="181" t="s">
        <v>157</v>
      </c>
      <c r="E141" s="182" t="s">
        <v>1</v>
      </c>
      <c r="F141" s="183" t="s">
        <v>171</v>
      </c>
      <c r="G141" s="13"/>
      <c r="H141" s="182" t="s">
        <v>1</v>
      </c>
      <c r="I141" s="184"/>
      <c r="J141" s="13"/>
      <c r="K141" s="13"/>
      <c r="L141" s="180"/>
      <c r="M141" s="185"/>
      <c r="N141" s="186"/>
      <c r="O141" s="186"/>
      <c r="P141" s="186"/>
      <c r="Q141" s="186"/>
      <c r="R141" s="186"/>
      <c r="S141" s="186"/>
      <c r="T141" s="18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2" t="s">
        <v>157</v>
      </c>
      <c r="AU141" s="182" t="s">
        <v>80</v>
      </c>
      <c r="AV141" s="13" t="s">
        <v>78</v>
      </c>
      <c r="AW141" s="13" t="s">
        <v>30</v>
      </c>
      <c r="AX141" s="13" t="s">
        <v>73</v>
      </c>
      <c r="AY141" s="182" t="s">
        <v>106</v>
      </c>
    </row>
    <row r="142" s="14" customFormat="1">
      <c r="A142" s="14"/>
      <c r="B142" s="188"/>
      <c r="C142" s="14"/>
      <c r="D142" s="181" t="s">
        <v>157</v>
      </c>
      <c r="E142" s="189" t="s">
        <v>1</v>
      </c>
      <c r="F142" s="190" t="s">
        <v>172</v>
      </c>
      <c r="G142" s="14"/>
      <c r="H142" s="191">
        <v>13500</v>
      </c>
      <c r="I142" s="192"/>
      <c r="J142" s="14"/>
      <c r="K142" s="14"/>
      <c r="L142" s="188"/>
      <c r="M142" s="193"/>
      <c r="N142" s="194"/>
      <c r="O142" s="194"/>
      <c r="P142" s="194"/>
      <c r="Q142" s="194"/>
      <c r="R142" s="194"/>
      <c r="S142" s="194"/>
      <c r="T142" s="19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89" t="s">
        <v>157</v>
      </c>
      <c r="AU142" s="189" t="s">
        <v>80</v>
      </c>
      <c r="AV142" s="14" t="s">
        <v>80</v>
      </c>
      <c r="AW142" s="14" t="s">
        <v>30</v>
      </c>
      <c r="AX142" s="14" t="s">
        <v>78</v>
      </c>
      <c r="AY142" s="189" t="s">
        <v>106</v>
      </c>
    </row>
    <row r="143" s="2" customFormat="1" ht="24.15" customHeight="1">
      <c r="A143" s="37"/>
      <c r="B143" s="165"/>
      <c r="C143" s="166" t="s">
        <v>173</v>
      </c>
      <c r="D143" s="166" t="s">
        <v>109</v>
      </c>
      <c r="E143" s="167" t="s">
        <v>174</v>
      </c>
      <c r="F143" s="168" t="s">
        <v>175</v>
      </c>
      <c r="G143" s="169" t="s">
        <v>176</v>
      </c>
      <c r="H143" s="170">
        <v>224.362</v>
      </c>
      <c r="I143" s="171"/>
      <c r="J143" s="172">
        <f>ROUND(I143*H143,2)</f>
        <v>0</v>
      </c>
      <c r="K143" s="173"/>
      <c r="L143" s="38"/>
      <c r="M143" s="174" t="s">
        <v>1</v>
      </c>
      <c r="N143" s="175" t="s">
        <v>38</v>
      </c>
      <c r="O143" s="76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8" t="s">
        <v>113</v>
      </c>
      <c r="AT143" s="178" t="s">
        <v>109</v>
      </c>
      <c r="AU143" s="178" t="s">
        <v>80</v>
      </c>
      <c r="AY143" s="18" t="s">
        <v>106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8" t="s">
        <v>78</v>
      </c>
      <c r="BK143" s="179">
        <f>ROUND(I143*H143,2)</f>
        <v>0</v>
      </c>
      <c r="BL143" s="18" t="s">
        <v>113</v>
      </c>
      <c r="BM143" s="178" t="s">
        <v>177</v>
      </c>
    </row>
    <row r="144" s="13" customFormat="1">
      <c r="A144" s="13"/>
      <c r="B144" s="180"/>
      <c r="C144" s="13"/>
      <c r="D144" s="181" t="s">
        <v>157</v>
      </c>
      <c r="E144" s="182" t="s">
        <v>1</v>
      </c>
      <c r="F144" s="183" t="s">
        <v>178</v>
      </c>
      <c r="G144" s="13"/>
      <c r="H144" s="182" t="s">
        <v>1</v>
      </c>
      <c r="I144" s="184"/>
      <c r="J144" s="13"/>
      <c r="K144" s="13"/>
      <c r="L144" s="180"/>
      <c r="M144" s="185"/>
      <c r="N144" s="186"/>
      <c r="O144" s="186"/>
      <c r="P144" s="186"/>
      <c r="Q144" s="186"/>
      <c r="R144" s="186"/>
      <c r="S144" s="186"/>
      <c r="T144" s="18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2" t="s">
        <v>157</v>
      </c>
      <c r="AU144" s="182" t="s">
        <v>80</v>
      </c>
      <c r="AV144" s="13" t="s">
        <v>78</v>
      </c>
      <c r="AW144" s="13" t="s">
        <v>30</v>
      </c>
      <c r="AX144" s="13" t="s">
        <v>73</v>
      </c>
      <c r="AY144" s="182" t="s">
        <v>106</v>
      </c>
    </row>
    <row r="145" s="13" customFormat="1">
      <c r="A145" s="13"/>
      <c r="B145" s="180"/>
      <c r="C145" s="13"/>
      <c r="D145" s="181" t="s">
        <v>157</v>
      </c>
      <c r="E145" s="182" t="s">
        <v>1</v>
      </c>
      <c r="F145" s="183" t="s">
        <v>179</v>
      </c>
      <c r="G145" s="13"/>
      <c r="H145" s="182" t="s">
        <v>1</v>
      </c>
      <c r="I145" s="184"/>
      <c r="J145" s="13"/>
      <c r="K145" s="13"/>
      <c r="L145" s="180"/>
      <c r="M145" s="185"/>
      <c r="N145" s="186"/>
      <c r="O145" s="186"/>
      <c r="P145" s="186"/>
      <c r="Q145" s="186"/>
      <c r="R145" s="186"/>
      <c r="S145" s="186"/>
      <c r="T145" s="18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2" t="s">
        <v>157</v>
      </c>
      <c r="AU145" s="182" t="s">
        <v>80</v>
      </c>
      <c r="AV145" s="13" t="s">
        <v>78</v>
      </c>
      <c r="AW145" s="13" t="s">
        <v>30</v>
      </c>
      <c r="AX145" s="13" t="s">
        <v>73</v>
      </c>
      <c r="AY145" s="182" t="s">
        <v>106</v>
      </c>
    </row>
    <row r="146" s="13" customFormat="1">
      <c r="A146" s="13"/>
      <c r="B146" s="180"/>
      <c r="C146" s="13"/>
      <c r="D146" s="181" t="s">
        <v>157</v>
      </c>
      <c r="E146" s="182" t="s">
        <v>1</v>
      </c>
      <c r="F146" s="183" t="s">
        <v>180</v>
      </c>
      <c r="G146" s="13"/>
      <c r="H146" s="182" t="s">
        <v>1</v>
      </c>
      <c r="I146" s="184"/>
      <c r="J146" s="13"/>
      <c r="K146" s="13"/>
      <c r="L146" s="180"/>
      <c r="M146" s="185"/>
      <c r="N146" s="186"/>
      <c r="O146" s="186"/>
      <c r="P146" s="186"/>
      <c r="Q146" s="186"/>
      <c r="R146" s="186"/>
      <c r="S146" s="186"/>
      <c r="T146" s="18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2" t="s">
        <v>157</v>
      </c>
      <c r="AU146" s="182" t="s">
        <v>80</v>
      </c>
      <c r="AV146" s="13" t="s">
        <v>78</v>
      </c>
      <c r="AW146" s="13" t="s">
        <v>30</v>
      </c>
      <c r="AX146" s="13" t="s">
        <v>73</v>
      </c>
      <c r="AY146" s="182" t="s">
        <v>106</v>
      </c>
    </row>
    <row r="147" s="13" customFormat="1">
      <c r="A147" s="13"/>
      <c r="B147" s="180"/>
      <c r="C147" s="13"/>
      <c r="D147" s="181" t="s">
        <v>157</v>
      </c>
      <c r="E147" s="182" t="s">
        <v>1</v>
      </c>
      <c r="F147" s="183" t="s">
        <v>168</v>
      </c>
      <c r="G147" s="13"/>
      <c r="H147" s="182" t="s">
        <v>1</v>
      </c>
      <c r="I147" s="184"/>
      <c r="J147" s="13"/>
      <c r="K147" s="13"/>
      <c r="L147" s="180"/>
      <c r="M147" s="185"/>
      <c r="N147" s="186"/>
      <c r="O147" s="186"/>
      <c r="P147" s="186"/>
      <c r="Q147" s="186"/>
      <c r="R147" s="186"/>
      <c r="S147" s="186"/>
      <c r="T147" s="18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2" t="s">
        <v>157</v>
      </c>
      <c r="AU147" s="182" t="s">
        <v>80</v>
      </c>
      <c r="AV147" s="13" t="s">
        <v>78</v>
      </c>
      <c r="AW147" s="13" t="s">
        <v>30</v>
      </c>
      <c r="AX147" s="13" t="s">
        <v>73</v>
      </c>
      <c r="AY147" s="182" t="s">
        <v>106</v>
      </c>
    </row>
    <row r="148" s="13" customFormat="1">
      <c r="A148" s="13"/>
      <c r="B148" s="180"/>
      <c r="C148" s="13"/>
      <c r="D148" s="181" t="s">
        <v>157</v>
      </c>
      <c r="E148" s="182" t="s">
        <v>1</v>
      </c>
      <c r="F148" s="183" t="s">
        <v>181</v>
      </c>
      <c r="G148" s="13"/>
      <c r="H148" s="182" t="s">
        <v>1</v>
      </c>
      <c r="I148" s="184"/>
      <c r="J148" s="13"/>
      <c r="K148" s="13"/>
      <c r="L148" s="180"/>
      <c r="M148" s="185"/>
      <c r="N148" s="186"/>
      <c r="O148" s="186"/>
      <c r="P148" s="186"/>
      <c r="Q148" s="186"/>
      <c r="R148" s="186"/>
      <c r="S148" s="186"/>
      <c r="T148" s="18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2" t="s">
        <v>157</v>
      </c>
      <c r="AU148" s="182" t="s">
        <v>80</v>
      </c>
      <c r="AV148" s="13" t="s">
        <v>78</v>
      </c>
      <c r="AW148" s="13" t="s">
        <v>30</v>
      </c>
      <c r="AX148" s="13" t="s">
        <v>73</v>
      </c>
      <c r="AY148" s="182" t="s">
        <v>106</v>
      </c>
    </row>
    <row r="149" s="13" customFormat="1">
      <c r="A149" s="13"/>
      <c r="B149" s="180"/>
      <c r="C149" s="13"/>
      <c r="D149" s="181" t="s">
        <v>157</v>
      </c>
      <c r="E149" s="182" t="s">
        <v>1</v>
      </c>
      <c r="F149" s="183" t="s">
        <v>182</v>
      </c>
      <c r="G149" s="13"/>
      <c r="H149" s="182" t="s">
        <v>1</v>
      </c>
      <c r="I149" s="184"/>
      <c r="J149" s="13"/>
      <c r="K149" s="13"/>
      <c r="L149" s="180"/>
      <c r="M149" s="185"/>
      <c r="N149" s="186"/>
      <c r="O149" s="186"/>
      <c r="P149" s="186"/>
      <c r="Q149" s="186"/>
      <c r="R149" s="186"/>
      <c r="S149" s="186"/>
      <c r="T149" s="18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2" t="s">
        <v>157</v>
      </c>
      <c r="AU149" s="182" t="s">
        <v>80</v>
      </c>
      <c r="AV149" s="13" t="s">
        <v>78</v>
      </c>
      <c r="AW149" s="13" t="s">
        <v>30</v>
      </c>
      <c r="AX149" s="13" t="s">
        <v>73</v>
      </c>
      <c r="AY149" s="182" t="s">
        <v>106</v>
      </c>
    </row>
    <row r="150" s="13" customFormat="1">
      <c r="A150" s="13"/>
      <c r="B150" s="180"/>
      <c r="C150" s="13"/>
      <c r="D150" s="181" t="s">
        <v>157</v>
      </c>
      <c r="E150" s="182" t="s">
        <v>1</v>
      </c>
      <c r="F150" s="183" t="s">
        <v>160</v>
      </c>
      <c r="G150" s="13"/>
      <c r="H150" s="182" t="s">
        <v>1</v>
      </c>
      <c r="I150" s="184"/>
      <c r="J150" s="13"/>
      <c r="K150" s="13"/>
      <c r="L150" s="180"/>
      <c r="M150" s="185"/>
      <c r="N150" s="186"/>
      <c r="O150" s="186"/>
      <c r="P150" s="186"/>
      <c r="Q150" s="186"/>
      <c r="R150" s="186"/>
      <c r="S150" s="186"/>
      <c r="T150" s="18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2" t="s">
        <v>157</v>
      </c>
      <c r="AU150" s="182" t="s">
        <v>80</v>
      </c>
      <c r="AV150" s="13" t="s">
        <v>78</v>
      </c>
      <c r="AW150" s="13" t="s">
        <v>30</v>
      </c>
      <c r="AX150" s="13" t="s">
        <v>73</v>
      </c>
      <c r="AY150" s="182" t="s">
        <v>106</v>
      </c>
    </row>
    <row r="151" s="14" customFormat="1">
      <c r="A151" s="14"/>
      <c r="B151" s="188"/>
      <c r="C151" s="14"/>
      <c r="D151" s="181" t="s">
        <v>157</v>
      </c>
      <c r="E151" s="189" t="s">
        <v>1</v>
      </c>
      <c r="F151" s="190" t="s">
        <v>183</v>
      </c>
      <c r="G151" s="14"/>
      <c r="H151" s="191">
        <v>224.362</v>
      </c>
      <c r="I151" s="192"/>
      <c r="J151" s="14"/>
      <c r="K151" s="14"/>
      <c r="L151" s="188"/>
      <c r="M151" s="193"/>
      <c r="N151" s="194"/>
      <c r="O151" s="194"/>
      <c r="P151" s="194"/>
      <c r="Q151" s="194"/>
      <c r="R151" s="194"/>
      <c r="S151" s="194"/>
      <c r="T151" s="19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89" t="s">
        <v>157</v>
      </c>
      <c r="AU151" s="189" t="s">
        <v>80</v>
      </c>
      <c r="AV151" s="14" t="s">
        <v>80</v>
      </c>
      <c r="AW151" s="14" t="s">
        <v>30</v>
      </c>
      <c r="AX151" s="14" t="s">
        <v>73</v>
      </c>
      <c r="AY151" s="189" t="s">
        <v>106</v>
      </c>
    </row>
    <row r="152" s="15" customFormat="1">
      <c r="A152" s="15"/>
      <c r="B152" s="196"/>
      <c r="C152" s="15"/>
      <c r="D152" s="181" t="s">
        <v>157</v>
      </c>
      <c r="E152" s="197" t="s">
        <v>1</v>
      </c>
      <c r="F152" s="198" t="s">
        <v>184</v>
      </c>
      <c r="G152" s="15"/>
      <c r="H152" s="199">
        <v>224.362</v>
      </c>
      <c r="I152" s="200"/>
      <c r="J152" s="15"/>
      <c r="K152" s="15"/>
      <c r="L152" s="196"/>
      <c r="M152" s="201"/>
      <c r="N152" s="202"/>
      <c r="O152" s="202"/>
      <c r="P152" s="202"/>
      <c r="Q152" s="202"/>
      <c r="R152" s="202"/>
      <c r="S152" s="202"/>
      <c r="T152" s="20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197" t="s">
        <v>157</v>
      </c>
      <c r="AU152" s="197" t="s">
        <v>80</v>
      </c>
      <c r="AV152" s="15" t="s">
        <v>113</v>
      </c>
      <c r="AW152" s="15" t="s">
        <v>30</v>
      </c>
      <c r="AX152" s="15" t="s">
        <v>78</v>
      </c>
      <c r="AY152" s="197" t="s">
        <v>106</v>
      </c>
    </row>
    <row r="153" s="12" customFormat="1" ht="22.8" customHeight="1">
      <c r="A153" s="12"/>
      <c r="B153" s="152"/>
      <c r="C153" s="12"/>
      <c r="D153" s="153" t="s">
        <v>72</v>
      </c>
      <c r="E153" s="163" t="s">
        <v>185</v>
      </c>
      <c r="F153" s="163" t="s">
        <v>186</v>
      </c>
      <c r="G153" s="12"/>
      <c r="H153" s="12"/>
      <c r="I153" s="155"/>
      <c r="J153" s="164">
        <f>BK153</f>
        <v>0</v>
      </c>
      <c r="K153" s="12"/>
      <c r="L153" s="152"/>
      <c r="M153" s="157"/>
      <c r="N153" s="158"/>
      <c r="O153" s="158"/>
      <c r="P153" s="159">
        <v>0</v>
      </c>
      <c r="Q153" s="158"/>
      <c r="R153" s="159">
        <v>0</v>
      </c>
      <c r="S153" s="158"/>
      <c r="T153" s="160"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3" t="s">
        <v>78</v>
      </c>
      <c r="AT153" s="161" t="s">
        <v>72</v>
      </c>
      <c r="AU153" s="161" t="s">
        <v>78</v>
      </c>
      <c r="AY153" s="153" t="s">
        <v>106</v>
      </c>
      <c r="BK153" s="162">
        <v>0</v>
      </c>
    </row>
    <row r="154" s="12" customFormat="1" ht="22.8" customHeight="1">
      <c r="A154" s="12"/>
      <c r="B154" s="152"/>
      <c r="C154" s="12"/>
      <c r="D154" s="153" t="s">
        <v>72</v>
      </c>
      <c r="E154" s="163" t="s">
        <v>187</v>
      </c>
      <c r="F154" s="163" t="s">
        <v>188</v>
      </c>
      <c r="G154" s="12"/>
      <c r="H154" s="12"/>
      <c r="I154" s="155"/>
      <c r="J154" s="164">
        <f>BK154</f>
        <v>0</v>
      </c>
      <c r="K154" s="12"/>
      <c r="L154" s="152"/>
      <c r="M154" s="157"/>
      <c r="N154" s="158"/>
      <c r="O154" s="158"/>
      <c r="P154" s="159">
        <f>SUM(P155:P217)</f>
        <v>0</v>
      </c>
      <c r="Q154" s="158"/>
      <c r="R154" s="159">
        <f>SUM(R155:R217)</f>
        <v>0</v>
      </c>
      <c r="S154" s="158"/>
      <c r="T154" s="160">
        <f>SUM(T155:T217)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3" t="s">
        <v>78</v>
      </c>
      <c r="AT154" s="161" t="s">
        <v>72</v>
      </c>
      <c r="AU154" s="161" t="s">
        <v>78</v>
      </c>
      <c r="AY154" s="153" t="s">
        <v>106</v>
      </c>
      <c r="BK154" s="162">
        <f>SUM(BK155:BK217)</f>
        <v>0</v>
      </c>
    </row>
    <row r="155" s="2" customFormat="1" ht="16.5" customHeight="1">
      <c r="A155" s="37"/>
      <c r="B155" s="165"/>
      <c r="C155" s="166" t="s">
        <v>189</v>
      </c>
      <c r="D155" s="166" t="s">
        <v>109</v>
      </c>
      <c r="E155" s="167" t="s">
        <v>190</v>
      </c>
      <c r="F155" s="168" t="s">
        <v>191</v>
      </c>
      <c r="G155" s="169" t="s">
        <v>192</v>
      </c>
      <c r="H155" s="170">
        <v>525.5</v>
      </c>
      <c r="I155" s="171"/>
      <c r="J155" s="172">
        <f>ROUND(I155*H155,2)</f>
        <v>0</v>
      </c>
      <c r="K155" s="173"/>
      <c r="L155" s="38"/>
      <c r="M155" s="174" t="s">
        <v>1</v>
      </c>
      <c r="N155" s="175" t="s">
        <v>38</v>
      </c>
      <c r="O155" s="76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78" t="s">
        <v>113</v>
      </c>
      <c r="AT155" s="178" t="s">
        <v>109</v>
      </c>
      <c r="AU155" s="178" t="s">
        <v>80</v>
      </c>
      <c r="AY155" s="18" t="s">
        <v>106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8" t="s">
        <v>78</v>
      </c>
      <c r="BK155" s="179">
        <f>ROUND(I155*H155,2)</f>
        <v>0</v>
      </c>
      <c r="BL155" s="18" t="s">
        <v>113</v>
      </c>
      <c r="BM155" s="178" t="s">
        <v>193</v>
      </c>
    </row>
    <row r="156" s="14" customFormat="1">
      <c r="A156" s="14"/>
      <c r="B156" s="188"/>
      <c r="C156" s="14"/>
      <c r="D156" s="181" t="s">
        <v>157</v>
      </c>
      <c r="E156" s="189" t="s">
        <v>1</v>
      </c>
      <c r="F156" s="190" t="s">
        <v>194</v>
      </c>
      <c r="G156" s="14"/>
      <c r="H156" s="191">
        <v>525.5</v>
      </c>
      <c r="I156" s="192"/>
      <c r="J156" s="14"/>
      <c r="K156" s="14"/>
      <c r="L156" s="188"/>
      <c r="M156" s="193"/>
      <c r="N156" s="194"/>
      <c r="O156" s="194"/>
      <c r="P156" s="194"/>
      <c r="Q156" s="194"/>
      <c r="R156" s="194"/>
      <c r="S156" s="194"/>
      <c r="T156" s="19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89" t="s">
        <v>157</v>
      </c>
      <c r="AU156" s="189" t="s">
        <v>80</v>
      </c>
      <c r="AV156" s="14" t="s">
        <v>80</v>
      </c>
      <c r="AW156" s="14" t="s">
        <v>30</v>
      </c>
      <c r="AX156" s="14" t="s">
        <v>73</v>
      </c>
      <c r="AY156" s="189" t="s">
        <v>106</v>
      </c>
    </row>
    <row r="157" s="15" customFormat="1">
      <c r="A157" s="15"/>
      <c r="B157" s="196"/>
      <c r="C157" s="15"/>
      <c r="D157" s="181" t="s">
        <v>157</v>
      </c>
      <c r="E157" s="197" t="s">
        <v>1</v>
      </c>
      <c r="F157" s="198" t="s">
        <v>184</v>
      </c>
      <c r="G157" s="15"/>
      <c r="H157" s="199">
        <v>525.5</v>
      </c>
      <c r="I157" s="200"/>
      <c r="J157" s="15"/>
      <c r="K157" s="15"/>
      <c r="L157" s="196"/>
      <c r="M157" s="201"/>
      <c r="N157" s="202"/>
      <c r="O157" s="202"/>
      <c r="P157" s="202"/>
      <c r="Q157" s="202"/>
      <c r="R157" s="202"/>
      <c r="S157" s="202"/>
      <c r="T157" s="20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197" t="s">
        <v>157</v>
      </c>
      <c r="AU157" s="197" t="s">
        <v>80</v>
      </c>
      <c r="AV157" s="15" t="s">
        <v>113</v>
      </c>
      <c r="AW157" s="15" t="s">
        <v>30</v>
      </c>
      <c r="AX157" s="15" t="s">
        <v>78</v>
      </c>
      <c r="AY157" s="197" t="s">
        <v>106</v>
      </c>
    </row>
    <row r="158" s="2" customFormat="1" ht="24.15" customHeight="1">
      <c r="A158" s="37"/>
      <c r="B158" s="165"/>
      <c r="C158" s="166" t="s">
        <v>8</v>
      </c>
      <c r="D158" s="166" t="s">
        <v>109</v>
      </c>
      <c r="E158" s="167" t="s">
        <v>195</v>
      </c>
      <c r="F158" s="168" t="s">
        <v>196</v>
      </c>
      <c r="G158" s="169" t="s">
        <v>192</v>
      </c>
      <c r="H158" s="170">
        <v>96.599999999999994</v>
      </c>
      <c r="I158" s="171"/>
      <c r="J158" s="172">
        <f>ROUND(I158*H158,2)</f>
        <v>0</v>
      </c>
      <c r="K158" s="173"/>
      <c r="L158" s="38"/>
      <c r="M158" s="174" t="s">
        <v>1</v>
      </c>
      <c r="N158" s="175" t="s">
        <v>38</v>
      </c>
      <c r="O158" s="76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8" t="s">
        <v>113</v>
      </c>
      <c r="AT158" s="178" t="s">
        <v>109</v>
      </c>
      <c r="AU158" s="178" t="s">
        <v>80</v>
      </c>
      <c r="AY158" s="18" t="s">
        <v>106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8" t="s">
        <v>78</v>
      </c>
      <c r="BK158" s="179">
        <f>ROUND(I158*H158,2)</f>
        <v>0</v>
      </c>
      <c r="BL158" s="18" t="s">
        <v>113</v>
      </c>
      <c r="BM158" s="178" t="s">
        <v>197</v>
      </c>
    </row>
    <row r="159" s="14" customFormat="1">
      <c r="A159" s="14"/>
      <c r="B159" s="188"/>
      <c r="C159" s="14"/>
      <c r="D159" s="181" t="s">
        <v>157</v>
      </c>
      <c r="E159" s="189" t="s">
        <v>1</v>
      </c>
      <c r="F159" s="190" t="s">
        <v>198</v>
      </c>
      <c r="G159" s="14"/>
      <c r="H159" s="191">
        <v>96.599999999999994</v>
      </c>
      <c r="I159" s="192"/>
      <c r="J159" s="14"/>
      <c r="K159" s="14"/>
      <c r="L159" s="188"/>
      <c r="M159" s="193"/>
      <c r="N159" s="194"/>
      <c r="O159" s="194"/>
      <c r="P159" s="194"/>
      <c r="Q159" s="194"/>
      <c r="R159" s="194"/>
      <c r="S159" s="194"/>
      <c r="T159" s="19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89" t="s">
        <v>157</v>
      </c>
      <c r="AU159" s="189" t="s">
        <v>80</v>
      </c>
      <c r="AV159" s="14" t="s">
        <v>80</v>
      </c>
      <c r="AW159" s="14" t="s">
        <v>30</v>
      </c>
      <c r="AX159" s="14" t="s">
        <v>73</v>
      </c>
      <c r="AY159" s="189" t="s">
        <v>106</v>
      </c>
    </row>
    <row r="160" s="15" customFormat="1">
      <c r="A160" s="15"/>
      <c r="B160" s="196"/>
      <c r="C160" s="15"/>
      <c r="D160" s="181" t="s">
        <v>157</v>
      </c>
      <c r="E160" s="197" t="s">
        <v>1</v>
      </c>
      <c r="F160" s="198" t="s">
        <v>184</v>
      </c>
      <c r="G160" s="15"/>
      <c r="H160" s="199">
        <v>96.599999999999994</v>
      </c>
      <c r="I160" s="200"/>
      <c r="J160" s="15"/>
      <c r="K160" s="15"/>
      <c r="L160" s="196"/>
      <c r="M160" s="201"/>
      <c r="N160" s="202"/>
      <c r="O160" s="202"/>
      <c r="P160" s="202"/>
      <c r="Q160" s="202"/>
      <c r="R160" s="202"/>
      <c r="S160" s="202"/>
      <c r="T160" s="20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197" t="s">
        <v>157</v>
      </c>
      <c r="AU160" s="197" t="s">
        <v>80</v>
      </c>
      <c r="AV160" s="15" t="s">
        <v>113</v>
      </c>
      <c r="AW160" s="15" t="s">
        <v>30</v>
      </c>
      <c r="AX160" s="15" t="s">
        <v>78</v>
      </c>
      <c r="AY160" s="197" t="s">
        <v>106</v>
      </c>
    </row>
    <row r="161" s="2" customFormat="1" ht="24.15" customHeight="1">
      <c r="A161" s="37"/>
      <c r="B161" s="165"/>
      <c r="C161" s="166" t="s">
        <v>199</v>
      </c>
      <c r="D161" s="166" t="s">
        <v>109</v>
      </c>
      <c r="E161" s="167" t="s">
        <v>200</v>
      </c>
      <c r="F161" s="168" t="s">
        <v>201</v>
      </c>
      <c r="G161" s="169" t="s">
        <v>192</v>
      </c>
      <c r="H161" s="170">
        <v>144.90000000000001</v>
      </c>
      <c r="I161" s="171"/>
      <c r="J161" s="172">
        <f>ROUND(I161*H161,2)</f>
        <v>0</v>
      </c>
      <c r="K161" s="173"/>
      <c r="L161" s="38"/>
      <c r="M161" s="174" t="s">
        <v>1</v>
      </c>
      <c r="N161" s="175" t="s">
        <v>38</v>
      </c>
      <c r="O161" s="76"/>
      <c r="P161" s="176">
        <f>O161*H161</f>
        <v>0</v>
      </c>
      <c r="Q161" s="176">
        <v>0</v>
      </c>
      <c r="R161" s="176">
        <f>Q161*H161</f>
        <v>0</v>
      </c>
      <c r="S161" s="176">
        <v>0</v>
      </c>
      <c r="T161" s="17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78" t="s">
        <v>113</v>
      </c>
      <c r="AT161" s="178" t="s">
        <v>109</v>
      </c>
      <c r="AU161" s="178" t="s">
        <v>80</v>
      </c>
      <c r="AY161" s="18" t="s">
        <v>106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8" t="s">
        <v>78</v>
      </c>
      <c r="BK161" s="179">
        <f>ROUND(I161*H161,2)</f>
        <v>0</v>
      </c>
      <c r="BL161" s="18" t="s">
        <v>113</v>
      </c>
      <c r="BM161" s="178" t="s">
        <v>202</v>
      </c>
    </row>
    <row r="162" s="14" customFormat="1">
      <c r="A162" s="14"/>
      <c r="B162" s="188"/>
      <c r="C162" s="14"/>
      <c r="D162" s="181" t="s">
        <v>157</v>
      </c>
      <c r="E162" s="189" t="s">
        <v>1</v>
      </c>
      <c r="F162" s="190" t="s">
        <v>203</v>
      </c>
      <c r="G162" s="14"/>
      <c r="H162" s="191">
        <v>144.90000000000001</v>
      </c>
      <c r="I162" s="192"/>
      <c r="J162" s="14"/>
      <c r="K162" s="14"/>
      <c r="L162" s="188"/>
      <c r="M162" s="193"/>
      <c r="N162" s="194"/>
      <c r="O162" s="194"/>
      <c r="P162" s="194"/>
      <c r="Q162" s="194"/>
      <c r="R162" s="194"/>
      <c r="S162" s="194"/>
      <c r="T162" s="19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89" t="s">
        <v>157</v>
      </c>
      <c r="AU162" s="189" t="s">
        <v>80</v>
      </c>
      <c r="AV162" s="14" t="s">
        <v>80</v>
      </c>
      <c r="AW162" s="14" t="s">
        <v>30</v>
      </c>
      <c r="AX162" s="14" t="s">
        <v>73</v>
      </c>
      <c r="AY162" s="189" t="s">
        <v>106</v>
      </c>
    </row>
    <row r="163" s="15" customFormat="1">
      <c r="A163" s="15"/>
      <c r="B163" s="196"/>
      <c r="C163" s="15"/>
      <c r="D163" s="181" t="s">
        <v>157</v>
      </c>
      <c r="E163" s="197" t="s">
        <v>1</v>
      </c>
      <c r="F163" s="198" t="s">
        <v>184</v>
      </c>
      <c r="G163" s="15"/>
      <c r="H163" s="199">
        <v>144.90000000000001</v>
      </c>
      <c r="I163" s="200"/>
      <c r="J163" s="15"/>
      <c r="K163" s="15"/>
      <c r="L163" s="196"/>
      <c r="M163" s="201"/>
      <c r="N163" s="202"/>
      <c r="O163" s="202"/>
      <c r="P163" s="202"/>
      <c r="Q163" s="202"/>
      <c r="R163" s="202"/>
      <c r="S163" s="202"/>
      <c r="T163" s="20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197" t="s">
        <v>157</v>
      </c>
      <c r="AU163" s="197" t="s">
        <v>80</v>
      </c>
      <c r="AV163" s="15" t="s">
        <v>113</v>
      </c>
      <c r="AW163" s="15" t="s">
        <v>30</v>
      </c>
      <c r="AX163" s="15" t="s">
        <v>78</v>
      </c>
      <c r="AY163" s="197" t="s">
        <v>106</v>
      </c>
    </row>
    <row r="164" s="2" customFormat="1" ht="16.5" customHeight="1">
      <c r="A164" s="37"/>
      <c r="B164" s="165"/>
      <c r="C164" s="166" t="s">
        <v>204</v>
      </c>
      <c r="D164" s="166" t="s">
        <v>109</v>
      </c>
      <c r="E164" s="167" t="s">
        <v>205</v>
      </c>
      <c r="F164" s="168" t="s">
        <v>206</v>
      </c>
      <c r="G164" s="169" t="s">
        <v>117</v>
      </c>
      <c r="H164" s="170">
        <v>9.5389999999999997</v>
      </c>
      <c r="I164" s="171"/>
      <c r="J164" s="172">
        <f>ROUND(I164*H164,2)</f>
        <v>0</v>
      </c>
      <c r="K164" s="173"/>
      <c r="L164" s="38"/>
      <c r="M164" s="174" t="s">
        <v>1</v>
      </c>
      <c r="N164" s="175" t="s">
        <v>38</v>
      </c>
      <c r="O164" s="76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8" t="s">
        <v>113</v>
      </c>
      <c r="AT164" s="178" t="s">
        <v>109</v>
      </c>
      <c r="AU164" s="178" t="s">
        <v>80</v>
      </c>
      <c r="AY164" s="18" t="s">
        <v>106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8" t="s">
        <v>78</v>
      </c>
      <c r="BK164" s="179">
        <f>ROUND(I164*H164,2)</f>
        <v>0</v>
      </c>
      <c r="BL164" s="18" t="s">
        <v>113</v>
      </c>
      <c r="BM164" s="178" t="s">
        <v>207</v>
      </c>
    </row>
    <row r="165" s="13" customFormat="1">
      <c r="A165" s="13"/>
      <c r="B165" s="180"/>
      <c r="C165" s="13"/>
      <c r="D165" s="181" t="s">
        <v>157</v>
      </c>
      <c r="E165" s="182" t="s">
        <v>1</v>
      </c>
      <c r="F165" s="183" t="s">
        <v>208</v>
      </c>
      <c r="G165" s="13"/>
      <c r="H165" s="182" t="s">
        <v>1</v>
      </c>
      <c r="I165" s="184"/>
      <c r="J165" s="13"/>
      <c r="K165" s="13"/>
      <c r="L165" s="180"/>
      <c r="M165" s="185"/>
      <c r="N165" s="186"/>
      <c r="O165" s="186"/>
      <c r="P165" s="186"/>
      <c r="Q165" s="186"/>
      <c r="R165" s="186"/>
      <c r="S165" s="186"/>
      <c r="T165" s="18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2" t="s">
        <v>157</v>
      </c>
      <c r="AU165" s="182" t="s">
        <v>80</v>
      </c>
      <c r="AV165" s="13" t="s">
        <v>78</v>
      </c>
      <c r="AW165" s="13" t="s">
        <v>30</v>
      </c>
      <c r="AX165" s="13" t="s">
        <v>73</v>
      </c>
      <c r="AY165" s="182" t="s">
        <v>106</v>
      </c>
    </row>
    <row r="166" s="14" customFormat="1">
      <c r="A166" s="14"/>
      <c r="B166" s="188"/>
      <c r="C166" s="14"/>
      <c r="D166" s="181" t="s">
        <v>157</v>
      </c>
      <c r="E166" s="189" t="s">
        <v>1</v>
      </c>
      <c r="F166" s="190" t="s">
        <v>209</v>
      </c>
      <c r="G166" s="14"/>
      <c r="H166" s="191">
        <v>9.5389999999999997</v>
      </c>
      <c r="I166" s="192"/>
      <c r="J166" s="14"/>
      <c r="K166" s="14"/>
      <c r="L166" s="188"/>
      <c r="M166" s="193"/>
      <c r="N166" s="194"/>
      <c r="O166" s="194"/>
      <c r="P166" s="194"/>
      <c r="Q166" s="194"/>
      <c r="R166" s="194"/>
      <c r="S166" s="194"/>
      <c r="T166" s="19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89" t="s">
        <v>157</v>
      </c>
      <c r="AU166" s="189" t="s">
        <v>80</v>
      </c>
      <c r="AV166" s="14" t="s">
        <v>80</v>
      </c>
      <c r="AW166" s="14" t="s">
        <v>30</v>
      </c>
      <c r="AX166" s="14" t="s">
        <v>73</v>
      </c>
      <c r="AY166" s="189" t="s">
        <v>106</v>
      </c>
    </row>
    <row r="167" s="15" customFormat="1">
      <c r="A167" s="15"/>
      <c r="B167" s="196"/>
      <c r="C167" s="15"/>
      <c r="D167" s="181" t="s">
        <v>157</v>
      </c>
      <c r="E167" s="197" t="s">
        <v>1</v>
      </c>
      <c r="F167" s="198" t="s">
        <v>184</v>
      </c>
      <c r="G167" s="15"/>
      <c r="H167" s="199">
        <v>9.5389999999999997</v>
      </c>
      <c r="I167" s="200"/>
      <c r="J167" s="15"/>
      <c r="K167" s="15"/>
      <c r="L167" s="196"/>
      <c r="M167" s="201"/>
      <c r="N167" s="202"/>
      <c r="O167" s="202"/>
      <c r="P167" s="202"/>
      <c r="Q167" s="202"/>
      <c r="R167" s="202"/>
      <c r="S167" s="202"/>
      <c r="T167" s="20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197" t="s">
        <v>157</v>
      </c>
      <c r="AU167" s="197" t="s">
        <v>80</v>
      </c>
      <c r="AV167" s="15" t="s">
        <v>113</v>
      </c>
      <c r="AW167" s="15" t="s">
        <v>30</v>
      </c>
      <c r="AX167" s="15" t="s">
        <v>78</v>
      </c>
      <c r="AY167" s="197" t="s">
        <v>106</v>
      </c>
    </row>
    <row r="168" s="2" customFormat="1" ht="24.9" customHeight="1">
      <c r="A168" s="37"/>
      <c r="B168" s="165"/>
      <c r="C168" s="166" t="s">
        <v>210</v>
      </c>
      <c r="D168" s="166" t="s">
        <v>109</v>
      </c>
      <c r="E168" s="167" t="s">
        <v>211</v>
      </c>
      <c r="F168" s="168" t="s">
        <v>212</v>
      </c>
      <c r="G168" s="169" t="s">
        <v>117</v>
      </c>
      <c r="H168" s="170">
        <v>7.4960000000000004</v>
      </c>
      <c r="I168" s="171"/>
      <c r="J168" s="172">
        <f>ROUND(I168*H168,2)</f>
        <v>0</v>
      </c>
      <c r="K168" s="173"/>
      <c r="L168" s="38"/>
      <c r="M168" s="174" t="s">
        <v>1</v>
      </c>
      <c r="N168" s="175" t="s">
        <v>38</v>
      </c>
      <c r="O168" s="76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78" t="s">
        <v>113</v>
      </c>
      <c r="AT168" s="178" t="s">
        <v>109</v>
      </c>
      <c r="AU168" s="178" t="s">
        <v>80</v>
      </c>
      <c r="AY168" s="18" t="s">
        <v>106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8" t="s">
        <v>78</v>
      </c>
      <c r="BK168" s="179">
        <f>ROUND(I168*H168,2)</f>
        <v>0</v>
      </c>
      <c r="BL168" s="18" t="s">
        <v>113</v>
      </c>
      <c r="BM168" s="178" t="s">
        <v>213</v>
      </c>
    </row>
    <row r="169" s="13" customFormat="1">
      <c r="A169" s="13"/>
      <c r="B169" s="180"/>
      <c r="C169" s="13"/>
      <c r="D169" s="181" t="s">
        <v>157</v>
      </c>
      <c r="E169" s="182" t="s">
        <v>1</v>
      </c>
      <c r="F169" s="183" t="s">
        <v>208</v>
      </c>
      <c r="G169" s="13"/>
      <c r="H169" s="182" t="s">
        <v>1</v>
      </c>
      <c r="I169" s="184"/>
      <c r="J169" s="13"/>
      <c r="K169" s="13"/>
      <c r="L169" s="180"/>
      <c r="M169" s="185"/>
      <c r="N169" s="186"/>
      <c r="O169" s="186"/>
      <c r="P169" s="186"/>
      <c r="Q169" s="186"/>
      <c r="R169" s="186"/>
      <c r="S169" s="186"/>
      <c r="T169" s="18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2" t="s">
        <v>157</v>
      </c>
      <c r="AU169" s="182" t="s">
        <v>80</v>
      </c>
      <c r="AV169" s="13" t="s">
        <v>78</v>
      </c>
      <c r="AW169" s="13" t="s">
        <v>30</v>
      </c>
      <c r="AX169" s="13" t="s">
        <v>73</v>
      </c>
      <c r="AY169" s="182" t="s">
        <v>106</v>
      </c>
    </row>
    <row r="170" s="14" customFormat="1">
      <c r="A170" s="14"/>
      <c r="B170" s="188"/>
      <c r="C170" s="14"/>
      <c r="D170" s="181" t="s">
        <v>157</v>
      </c>
      <c r="E170" s="189" t="s">
        <v>1</v>
      </c>
      <c r="F170" s="190" t="s">
        <v>214</v>
      </c>
      <c r="G170" s="14"/>
      <c r="H170" s="191">
        <v>7.4960000000000004</v>
      </c>
      <c r="I170" s="192"/>
      <c r="J170" s="14"/>
      <c r="K170" s="14"/>
      <c r="L170" s="188"/>
      <c r="M170" s="193"/>
      <c r="N170" s="194"/>
      <c r="O170" s="194"/>
      <c r="P170" s="194"/>
      <c r="Q170" s="194"/>
      <c r="R170" s="194"/>
      <c r="S170" s="194"/>
      <c r="T170" s="19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89" t="s">
        <v>157</v>
      </c>
      <c r="AU170" s="189" t="s">
        <v>80</v>
      </c>
      <c r="AV170" s="14" t="s">
        <v>80</v>
      </c>
      <c r="AW170" s="14" t="s">
        <v>30</v>
      </c>
      <c r="AX170" s="14" t="s">
        <v>73</v>
      </c>
      <c r="AY170" s="189" t="s">
        <v>106</v>
      </c>
    </row>
    <row r="171" s="15" customFormat="1">
      <c r="A171" s="15"/>
      <c r="B171" s="196"/>
      <c r="C171" s="15"/>
      <c r="D171" s="181" t="s">
        <v>157</v>
      </c>
      <c r="E171" s="197" t="s">
        <v>1</v>
      </c>
      <c r="F171" s="198" t="s">
        <v>184</v>
      </c>
      <c r="G171" s="15"/>
      <c r="H171" s="199">
        <v>7.4960000000000004</v>
      </c>
      <c r="I171" s="200"/>
      <c r="J171" s="15"/>
      <c r="K171" s="15"/>
      <c r="L171" s="196"/>
      <c r="M171" s="201"/>
      <c r="N171" s="202"/>
      <c r="O171" s="202"/>
      <c r="P171" s="202"/>
      <c r="Q171" s="202"/>
      <c r="R171" s="202"/>
      <c r="S171" s="202"/>
      <c r="T171" s="20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197" t="s">
        <v>157</v>
      </c>
      <c r="AU171" s="197" t="s">
        <v>80</v>
      </c>
      <c r="AV171" s="15" t="s">
        <v>113</v>
      </c>
      <c r="AW171" s="15" t="s">
        <v>30</v>
      </c>
      <c r="AX171" s="15" t="s">
        <v>78</v>
      </c>
      <c r="AY171" s="197" t="s">
        <v>106</v>
      </c>
    </row>
    <row r="172" s="2" customFormat="1" ht="24.15" customHeight="1">
      <c r="A172" s="37"/>
      <c r="B172" s="165"/>
      <c r="C172" s="166" t="s">
        <v>215</v>
      </c>
      <c r="D172" s="166" t="s">
        <v>109</v>
      </c>
      <c r="E172" s="167" t="s">
        <v>216</v>
      </c>
      <c r="F172" s="168" t="s">
        <v>217</v>
      </c>
      <c r="G172" s="169" t="s">
        <v>218</v>
      </c>
      <c r="H172" s="170">
        <v>34.5</v>
      </c>
      <c r="I172" s="171"/>
      <c r="J172" s="172">
        <f>ROUND(I172*H172,2)</f>
        <v>0</v>
      </c>
      <c r="K172" s="173"/>
      <c r="L172" s="38"/>
      <c r="M172" s="174" t="s">
        <v>1</v>
      </c>
      <c r="N172" s="175" t="s">
        <v>38</v>
      </c>
      <c r="O172" s="76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78" t="s">
        <v>113</v>
      </c>
      <c r="AT172" s="178" t="s">
        <v>109</v>
      </c>
      <c r="AU172" s="178" t="s">
        <v>80</v>
      </c>
      <c r="AY172" s="18" t="s">
        <v>106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8" t="s">
        <v>78</v>
      </c>
      <c r="BK172" s="179">
        <f>ROUND(I172*H172,2)</f>
        <v>0</v>
      </c>
      <c r="BL172" s="18" t="s">
        <v>113</v>
      </c>
      <c r="BM172" s="178" t="s">
        <v>219</v>
      </c>
    </row>
    <row r="173" s="14" customFormat="1">
      <c r="A173" s="14"/>
      <c r="B173" s="188"/>
      <c r="C173" s="14"/>
      <c r="D173" s="181" t="s">
        <v>157</v>
      </c>
      <c r="E173" s="189" t="s">
        <v>1</v>
      </c>
      <c r="F173" s="190" t="s">
        <v>220</v>
      </c>
      <c r="G173" s="14"/>
      <c r="H173" s="191">
        <v>34.5</v>
      </c>
      <c r="I173" s="192"/>
      <c r="J173" s="14"/>
      <c r="K173" s="14"/>
      <c r="L173" s="188"/>
      <c r="M173" s="193"/>
      <c r="N173" s="194"/>
      <c r="O173" s="194"/>
      <c r="P173" s="194"/>
      <c r="Q173" s="194"/>
      <c r="R173" s="194"/>
      <c r="S173" s="194"/>
      <c r="T173" s="19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89" t="s">
        <v>157</v>
      </c>
      <c r="AU173" s="189" t="s">
        <v>80</v>
      </c>
      <c r="AV173" s="14" t="s">
        <v>80</v>
      </c>
      <c r="AW173" s="14" t="s">
        <v>30</v>
      </c>
      <c r="AX173" s="14" t="s">
        <v>73</v>
      </c>
      <c r="AY173" s="189" t="s">
        <v>106</v>
      </c>
    </row>
    <row r="174" s="15" customFormat="1">
      <c r="A174" s="15"/>
      <c r="B174" s="196"/>
      <c r="C174" s="15"/>
      <c r="D174" s="181" t="s">
        <v>157</v>
      </c>
      <c r="E174" s="197" t="s">
        <v>1</v>
      </c>
      <c r="F174" s="198" t="s">
        <v>184</v>
      </c>
      <c r="G174" s="15"/>
      <c r="H174" s="199">
        <v>34.5</v>
      </c>
      <c r="I174" s="200"/>
      <c r="J174" s="15"/>
      <c r="K174" s="15"/>
      <c r="L174" s="196"/>
      <c r="M174" s="201"/>
      <c r="N174" s="202"/>
      <c r="O174" s="202"/>
      <c r="P174" s="202"/>
      <c r="Q174" s="202"/>
      <c r="R174" s="202"/>
      <c r="S174" s="202"/>
      <c r="T174" s="20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197" t="s">
        <v>157</v>
      </c>
      <c r="AU174" s="197" t="s">
        <v>80</v>
      </c>
      <c r="AV174" s="15" t="s">
        <v>113</v>
      </c>
      <c r="AW174" s="15" t="s">
        <v>30</v>
      </c>
      <c r="AX174" s="15" t="s">
        <v>78</v>
      </c>
      <c r="AY174" s="197" t="s">
        <v>106</v>
      </c>
    </row>
    <row r="175" s="2" customFormat="1" ht="16.5" customHeight="1">
      <c r="A175" s="37"/>
      <c r="B175" s="165"/>
      <c r="C175" s="166" t="s">
        <v>221</v>
      </c>
      <c r="D175" s="166" t="s">
        <v>109</v>
      </c>
      <c r="E175" s="167" t="s">
        <v>222</v>
      </c>
      <c r="F175" s="168" t="s">
        <v>223</v>
      </c>
      <c r="G175" s="169" t="s">
        <v>176</v>
      </c>
      <c r="H175" s="170">
        <v>5.7000000000000002</v>
      </c>
      <c r="I175" s="171"/>
      <c r="J175" s="172">
        <f>ROUND(I175*H175,2)</f>
        <v>0</v>
      </c>
      <c r="K175" s="173"/>
      <c r="L175" s="38"/>
      <c r="M175" s="174" t="s">
        <v>1</v>
      </c>
      <c r="N175" s="175" t="s">
        <v>38</v>
      </c>
      <c r="O175" s="76"/>
      <c r="P175" s="176">
        <f>O175*H175</f>
        <v>0</v>
      </c>
      <c r="Q175" s="176">
        <v>0</v>
      </c>
      <c r="R175" s="176">
        <f>Q175*H175</f>
        <v>0</v>
      </c>
      <c r="S175" s="176">
        <v>0</v>
      </c>
      <c r="T175" s="17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78" t="s">
        <v>113</v>
      </c>
      <c r="AT175" s="178" t="s">
        <v>109</v>
      </c>
      <c r="AU175" s="178" t="s">
        <v>80</v>
      </c>
      <c r="AY175" s="18" t="s">
        <v>106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8" t="s">
        <v>78</v>
      </c>
      <c r="BK175" s="179">
        <f>ROUND(I175*H175,2)</f>
        <v>0</v>
      </c>
      <c r="BL175" s="18" t="s">
        <v>113</v>
      </c>
      <c r="BM175" s="178" t="s">
        <v>224</v>
      </c>
    </row>
    <row r="176" s="13" customFormat="1">
      <c r="A176" s="13"/>
      <c r="B176" s="180"/>
      <c r="C176" s="13"/>
      <c r="D176" s="181" t="s">
        <v>157</v>
      </c>
      <c r="E176" s="182" t="s">
        <v>1</v>
      </c>
      <c r="F176" s="183" t="s">
        <v>225</v>
      </c>
      <c r="G176" s="13"/>
      <c r="H176" s="182" t="s">
        <v>1</v>
      </c>
      <c r="I176" s="184"/>
      <c r="J176" s="13"/>
      <c r="K176" s="13"/>
      <c r="L176" s="180"/>
      <c r="M176" s="185"/>
      <c r="N176" s="186"/>
      <c r="O176" s="186"/>
      <c r="P176" s="186"/>
      <c r="Q176" s="186"/>
      <c r="R176" s="186"/>
      <c r="S176" s="186"/>
      <c r="T176" s="18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2" t="s">
        <v>157</v>
      </c>
      <c r="AU176" s="182" t="s">
        <v>80</v>
      </c>
      <c r="AV176" s="13" t="s">
        <v>78</v>
      </c>
      <c r="AW176" s="13" t="s">
        <v>30</v>
      </c>
      <c r="AX176" s="13" t="s">
        <v>73</v>
      </c>
      <c r="AY176" s="182" t="s">
        <v>106</v>
      </c>
    </row>
    <row r="177" s="14" customFormat="1">
      <c r="A177" s="14"/>
      <c r="B177" s="188"/>
      <c r="C177" s="14"/>
      <c r="D177" s="181" t="s">
        <v>157</v>
      </c>
      <c r="E177" s="189" t="s">
        <v>1</v>
      </c>
      <c r="F177" s="190" t="s">
        <v>226</v>
      </c>
      <c r="G177" s="14"/>
      <c r="H177" s="191">
        <v>5.7000000000000002</v>
      </c>
      <c r="I177" s="192"/>
      <c r="J177" s="14"/>
      <c r="K177" s="14"/>
      <c r="L177" s="188"/>
      <c r="M177" s="193"/>
      <c r="N177" s="194"/>
      <c r="O177" s="194"/>
      <c r="P177" s="194"/>
      <c r="Q177" s="194"/>
      <c r="R177" s="194"/>
      <c r="S177" s="194"/>
      <c r="T177" s="19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89" t="s">
        <v>157</v>
      </c>
      <c r="AU177" s="189" t="s">
        <v>80</v>
      </c>
      <c r="AV177" s="14" t="s">
        <v>80</v>
      </c>
      <c r="AW177" s="14" t="s">
        <v>30</v>
      </c>
      <c r="AX177" s="14" t="s">
        <v>73</v>
      </c>
      <c r="AY177" s="189" t="s">
        <v>106</v>
      </c>
    </row>
    <row r="178" s="15" customFormat="1">
      <c r="A178" s="15"/>
      <c r="B178" s="196"/>
      <c r="C178" s="15"/>
      <c r="D178" s="181" t="s">
        <v>157</v>
      </c>
      <c r="E178" s="197" t="s">
        <v>1</v>
      </c>
      <c r="F178" s="198" t="s">
        <v>184</v>
      </c>
      <c r="G178" s="15"/>
      <c r="H178" s="199">
        <v>5.7000000000000002</v>
      </c>
      <c r="I178" s="200"/>
      <c r="J178" s="15"/>
      <c r="K178" s="15"/>
      <c r="L178" s="196"/>
      <c r="M178" s="201"/>
      <c r="N178" s="202"/>
      <c r="O178" s="202"/>
      <c r="P178" s="202"/>
      <c r="Q178" s="202"/>
      <c r="R178" s="202"/>
      <c r="S178" s="202"/>
      <c r="T178" s="20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197" t="s">
        <v>157</v>
      </c>
      <c r="AU178" s="197" t="s">
        <v>80</v>
      </c>
      <c r="AV178" s="15" t="s">
        <v>113</v>
      </c>
      <c r="AW178" s="15" t="s">
        <v>30</v>
      </c>
      <c r="AX178" s="15" t="s">
        <v>78</v>
      </c>
      <c r="AY178" s="197" t="s">
        <v>106</v>
      </c>
    </row>
    <row r="179" s="2" customFormat="1" ht="16.5" customHeight="1">
      <c r="A179" s="37"/>
      <c r="B179" s="165"/>
      <c r="C179" s="166" t="s">
        <v>7</v>
      </c>
      <c r="D179" s="166" t="s">
        <v>109</v>
      </c>
      <c r="E179" s="167" t="s">
        <v>227</v>
      </c>
      <c r="F179" s="168" t="s">
        <v>228</v>
      </c>
      <c r="G179" s="169" t="s">
        <v>117</v>
      </c>
      <c r="H179" s="170">
        <v>0.54000000000000004</v>
      </c>
      <c r="I179" s="171"/>
      <c r="J179" s="172">
        <f>ROUND(I179*H179,2)</f>
        <v>0</v>
      </c>
      <c r="K179" s="173"/>
      <c r="L179" s="38"/>
      <c r="M179" s="174" t="s">
        <v>1</v>
      </c>
      <c r="N179" s="175" t="s">
        <v>38</v>
      </c>
      <c r="O179" s="76"/>
      <c r="P179" s="176">
        <f>O179*H179</f>
        <v>0</v>
      </c>
      <c r="Q179" s="176">
        <v>0</v>
      </c>
      <c r="R179" s="176">
        <f>Q179*H179</f>
        <v>0</v>
      </c>
      <c r="S179" s="176">
        <v>0</v>
      </c>
      <c r="T179" s="17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78" t="s">
        <v>113</v>
      </c>
      <c r="AT179" s="178" t="s">
        <v>109</v>
      </c>
      <c r="AU179" s="178" t="s">
        <v>80</v>
      </c>
      <c r="AY179" s="18" t="s">
        <v>106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8" t="s">
        <v>78</v>
      </c>
      <c r="BK179" s="179">
        <f>ROUND(I179*H179,2)</f>
        <v>0</v>
      </c>
      <c r="BL179" s="18" t="s">
        <v>113</v>
      </c>
      <c r="BM179" s="178" t="s">
        <v>229</v>
      </c>
    </row>
    <row r="180" s="14" customFormat="1">
      <c r="A180" s="14"/>
      <c r="B180" s="188"/>
      <c r="C180" s="14"/>
      <c r="D180" s="181" t="s">
        <v>157</v>
      </c>
      <c r="E180" s="189" t="s">
        <v>1</v>
      </c>
      <c r="F180" s="190" t="s">
        <v>230</v>
      </c>
      <c r="G180" s="14"/>
      <c r="H180" s="191">
        <v>0.54000000000000004</v>
      </c>
      <c r="I180" s="192"/>
      <c r="J180" s="14"/>
      <c r="K180" s="14"/>
      <c r="L180" s="188"/>
      <c r="M180" s="193"/>
      <c r="N180" s="194"/>
      <c r="O180" s="194"/>
      <c r="P180" s="194"/>
      <c r="Q180" s="194"/>
      <c r="R180" s="194"/>
      <c r="S180" s="194"/>
      <c r="T180" s="19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89" t="s">
        <v>157</v>
      </c>
      <c r="AU180" s="189" t="s">
        <v>80</v>
      </c>
      <c r="AV180" s="14" t="s">
        <v>80</v>
      </c>
      <c r="AW180" s="14" t="s">
        <v>30</v>
      </c>
      <c r="AX180" s="14" t="s">
        <v>73</v>
      </c>
      <c r="AY180" s="189" t="s">
        <v>106</v>
      </c>
    </row>
    <row r="181" s="15" customFormat="1">
      <c r="A181" s="15"/>
      <c r="B181" s="196"/>
      <c r="C181" s="15"/>
      <c r="D181" s="181" t="s">
        <v>157</v>
      </c>
      <c r="E181" s="197" t="s">
        <v>1</v>
      </c>
      <c r="F181" s="198" t="s">
        <v>184</v>
      </c>
      <c r="G181" s="15"/>
      <c r="H181" s="199">
        <v>0.54000000000000004</v>
      </c>
      <c r="I181" s="200"/>
      <c r="J181" s="15"/>
      <c r="K181" s="15"/>
      <c r="L181" s="196"/>
      <c r="M181" s="201"/>
      <c r="N181" s="202"/>
      <c r="O181" s="202"/>
      <c r="P181" s="202"/>
      <c r="Q181" s="202"/>
      <c r="R181" s="202"/>
      <c r="S181" s="202"/>
      <c r="T181" s="20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197" t="s">
        <v>157</v>
      </c>
      <c r="AU181" s="197" t="s">
        <v>80</v>
      </c>
      <c r="AV181" s="15" t="s">
        <v>113</v>
      </c>
      <c r="AW181" s="15" t="s">
        <v>30</v>
      </c>
      <c r="AX181" s="15" t="s">
        <v>78</v>
      </c>
      <c r="AY181" s="197" t="s">
        <v>106</v>
      </c>
    </row>
    <row r="182" s="2" customFormat="1" ht="24.15" customHeight="1">
      <c r="A182" s="37"/>
      <c r="B182" s="165"/>
      <c r="C182" s="166" t="s">
        <v>231</v>
      </c>
      <c r="D182" s="166" t="s">
        <v>109</v>
      </c>
      <c r="E182" s="167" t="s">
        <v>232</v>
      </c>
      <c r="F182" s="168" t="s">
        <v>233</v>
      </c>
      <c r="G182" s="169" t="s">
        <v>234</v>
      </c>
      <c r="H182" s="170">
        <v>21</v>
      </c>
      <c r="I182" s="171"/>
      <c r="J182" s="172">
        <f>ROUND(I182*H182,2)</f>
        <v>0</v>
      </c>
      <c r="K182" s="173"/>
      <c r="L182" s="38"/>
      <c r="M182" s="174" t="s">
        <v>1</v>
      </c>
      <c r="N182" s="175" t="s">
        <v>38</v>
      </c>
      <c r="O182" s="76"/>
      <c r="P182" s="176">
        <f>O182*H182</f>
        <v>0</v>
      </c>
      <c r="Q182" s="176">
        <v>0</v>
      </c>
      <c r="R182" s="176">
        <f>Q182*H182</f>
        <v>0</v>
      </c>
      <c r="S182" s="176">
        <v>0</v>
      </c>
      <c r="T182" s="17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78" t="s">
        <v>113</v>
      </c>
      <c r="AT182" s="178" t="s">
        <v>109</v>
      </c>
      <c r="AU182" s="178" t="s">
        <v>80</v>
      </c>
      <c r="AY182" s="18" t="s">
        <v>106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18" t="s">
        <v>78</v>
      </c>
      <c r="BK182" s="179">
        <f>ROUND(I182*H182,2)</f>
        <v>0</v>
      </c>
      <c r="BL182" s="18" t="s">
        <v>113</v>
      </c>
      <c r="BM182" s="178" t="s">
        <v>235</v>
      </c>
    </row>
    <row r="183" s="13" customFormat="1">
      <c r="A183" s="13"/>
      <c r="B183" s="180"/>
      <c r="C183" s="13"/>
      <c r="D183" s="181" t="s">
        <v>157</v>
      </c>
      <c r="E183" s="182" t="s">
        <v>1</v>
      </c>
      <c r="F183" s="183" t="s">
        <v>236</v>
      </c>
      <c r="G183" s="13"/>
      <c r="H183" s="182" t="s">
        <v>1</v>
      </c>
      <c r="I183" s="184"/>
      <c r="J183" s="13"/>
      <c r="K183" s="13"/>
      <c r="L183" s="180"/>
      <c r="M183" s="185"/>
      <c r="N183" s="186"/>
      <c r="O183" s="186"/>
      <c r="P183" s="186"/>
      <c r="Q183" s="186"/>
      <c r="R183" s="186"/>
      <c r="S183" s="186"/>
      <c r="T183" s="18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2" t="s">
        <v>157</v>
      </c>
      <c r="AU183" s="182" t="s">
        <v>80</v>
      </c>
      <c r="AV183" s="13" t="s">
        <v>78</v>
      </c>
      <c r="AW183" s="13" t="s">
        <v>30</v>
      </c>
      <c r="AX183" s="13" t="s">
        <v>73</v>
      </c>
      <c r="AY183" s="182" t="s">
        <v>106</v>
      </c>
    </row>
    <row r="184" s="13" customFormat="1">
      <c r="A184" s="13"/>
      <c r="B184" s="180"/>
      <c r="C184" s="13"/>
      <c r="D184" s="181" t="s">
        <v>157</v>
      </c>
      <c r="E184" s="182" t="s">
        <v>1</v>
      </c>
      <c r="F184" s="183" t="s">
        <v>237</v>
      </c>
      <c r="G184" s="13"/>
      <c r="H184" s="182" t="s">
        <v>1</v>
      </c>
      <c r="I184" s="184"/>
      <c r="J184" s="13"/>
      <c r="K184" s="13"/>
      <c r="L184" s="180"/>
      <c r="M184" s="185"/>
      <c r="N184" s="186"/>
      <c r="O184" s="186"/>
      <c r="P184" s="186"/>
      <c r="Q184" s="186"/>
      <c r="R184" s="186"/>
      <c r="S184" s="186"/>
      <c r="T184" s="18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2" t="s">
        <v>157</v>
      </c>
      <c r="AU184" s="182" t="s">
        <v>80</v>
      </c>
      <c r="AV184" s="13" t="s">
        <v>78</v>
      </c>
      <c r="AW184" s="13" t="s">
        <v>30</v>
      </c>
      <c r="AX184" s="13" t="s">
        <v>73</v>
      </c>
      <c r="AY184" s="182" t="s">
        <v>106</v>
      </c>
    </row>
    <row r="185" s="14" customFormat="1">
      <c r="A185" s="14"/>
      <c r="B185" s="188"/>
      <c r="C185" s="14"/>
      <c r="D185" s="181" t="s">
        <v>157</v>
      </c>
      <c r="E185" s="189" t="s">
        <v>1</v>
      </c>
      <c r="F185" s="190" t="s">
        <v>238</v>
      </c>
      <c r="G185" s="14"/>
      <c r="H185" s="191">
        <v>21</v>
      </c>
      <c r="I185" s="192"/>
      <c r="J185" s="14"/>
      <c r="K185" s="14"/>
      <c r="L185" s="188"/>
      <c r="M185" s="193"/>
      <c r="N185" s="194"/>
      <c r="O185" s="194"/>
      <c r="P185" s="194"/>
      <c r="Q185" s="194"/>
      <c r="R185" s="194"/>
      <c r="S185" s="194"/>
      <c r="T185" s="19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89" t="s">
        <v>157</v>
      </c>
      <c r="AU185" s="189" t="s">
        <v>80</v>
      </c>
      <c r="AV185" s="14" t="s">
        <v>80</v>
      </c>
      <c r="AW185" s="14" t="s">
        <v>30</v>
      </c>
      <c r="AX185" s="14" t="s">
        <v>73</v>
      </c>
      <c r="AY185" s="189" t="s">
        <v>106</v>
      </c>
    </row>
    <row r="186" s="15" customFormat="1">
      <c r="A186" s="15"/>
      <c r="B186" s="196"/>
      <c r="C186" s="15"/>
      <c r="D186" s="181" t="s">
        <v>157</v>
      </c>
      <c r="E186" s="197" t="s">
        <v>1</v>
      </c>
      <c r="F186" s="198" t="s">
        <v>184</v>
      </c>
      <c r="G186" s="15"/>
      <c r="H186" s="199">
        <v>21</v>
      </c>
      <c r="I186" s="200"/>
      <c r="J186" s="15"/>
      <c r="K186" s="15"/>
      <c r="L186" s="196"/>
      <c r="M186" s="201"/>
      <c r="N186" s="202"/>
      <c r="O186" s="202"/>
      <c r="P186" s="202"/>
      <c r="Q186" s="202"/>
      <c r="R186" s="202"/>
      <c r="S186" s="202"/>
      <c r="T186" s="20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197" t="s">
        <v>157</v>
      </c>
      <c r="AU186" s="197" t="s">
        <v>80</v>
      </c>
      <c r="AV186" s="15" t="s">
        <v>113</v>
      </c>
      <c r="AW186" s="15" t="s">
        <v>30</v>
      </c>
      <c r="AX186" s="15" t="s">
        <v>78</v>
      </c>
      <c r="AY186" s="197" t="s">
        <v>106</v>
      </c>
    </row>
    <row r="187" s="2" customFormat="1" ht="24.15" customHeight="1">
      <c r="A187" s="37"/>
      <c r="B187" s="165"/>
      <c r="C187" s="166" t="s">
        <v>239</v>
      </c>
      <c r="D187" s="166" t="s">
        <v>109</v>
      </c>
      <c r="E187" s="167" t="s">
        <v>240</v>
      </c>
      <c r="F187" s="168" t="s">
        <v>241</v>
      </c>
      <c r="G187" s="169" t="s">
        <v>192</v>
      </c>
      <c r="H187" s="170">
        <v>35</v>
      </c>
      <c r="I187" s="171"/>
      <c r="J187" s="172">
        <f>ROUND(I187*H187,2)</f>
        <v>0</v>
      </c>
      <c r="K187" s="173"/>
      <c r="L187" s="38"/>
      <c r="M187" s="174" t="s">
        <v>1</v>
      </c>
      <c r="N187" s="175" t="s">
        <v>38</v>
      </c>
      <c r="O187" s="76"/>
      <c r="P187" s="176">
        <f>O187*H187</f>
        <v>0</v>
      </c>
      <c r="Q187" s="176">
        <v>0</v>
      </c>
      <c r="R187" s="176">
        <f>Q187*H187</f>
        <v>0</v>
      </c>
      <c r="S187" s="176">
        <v>0</v>
      </c>
      <c r="T187" s="17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78" t="s">
        <v>113</v>
      </c>
      <c r="AT187" s="178" t="s">
        <v>109</v>
      </c>
      <c r="AU187" s="178" t="s">
        <v>80</v>
      </c>
      <c r="AY187" s="18" t="s">
        <v>106</v>
      </c>
      <c r="BE187" s="179">
        <f>IF(N187="základní",J187,0)</f>
        <v>0</v>
      </c>
      <c r="BF187" s="179">
        <f>IF(N187="snížená",J187,0)</f>
        <v>0</v>
      </c>
      <c r="BG187" s="179">
        <f>IF(N187="zákl. přenesená",J187,0)</f>
        <v>0</v>
      </c>
      <c r="BH187" s="179">
        <f>IF(N187="sníž. přenesená",J187,0)</f>
        <v>0</v>
      </c>
      <c r="BI187" s="179">
        <f>IF(N187="nulová",J187,0)</f>
        <v>0</v>
      </c>
      <c r="BJ187" s="18" t="s">
        <v>78</v>
      </c>
      <c r="BK187" s="179">
        <f>ROUND(I187*H187,2)</f>
        <v>0</v>
      </c>
      <c r="BL187" s="18" t="s">
        <v>113</v>
      </c>
      <c r="BM187" s="178" t="s">
        <v>242</v>
      </c>
    </row>
    <row r="188" s="13" customFormat="1">
      <c r="A188" s="13"/>
      <c r="B188" s="180"/>
      <c r="C188" s="13"/>
      <c r="D188" s="181" t="s">
        <v>157</v>
      </c>
      <c r="E188" s="182" t="s">
        <v>1</v>
      </c>
      <c r="F188" s="183" t="s">
        <v>168</v>
      </c>
      <c r="G188" s="13"/>
      <c r="H188" s="182" t="s">
        <v>1</v>
      </c>
      <c r="I188" s="184"/>
      <c r="J188" s="13"/>
      <c r="K188" s="13"/>
      <c r="L188" s="180"/>
      <c r="M188" s="185"/>
      <c r="N188" s="186"/>
      <c r="O188" s="186"/>
      <c r="P188" s="186"/>
      <c r="Q188" s="186"/>
      <c r="R188" s="186"/>
      <c r="S188" s="186"/>
      <c r="T188" s="18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2" t="s">
        <v>157</v>
      </c>
      <c r="AU188" s="182" t="s">
        <v>80</v>
      </c>
      <c r="AV188" s="13" t="s">
        <v>78</v>
      </c>
      <c r="AW188" s="13" t="s">
        <v>30</v>
      </c>
      <c r="AX188" s="13" t="s">
        <v>73</v>
      </c>
      <c r="AY188" s="182" t="s">
        <v>106</v>
      </c>
    </row>
    <row r="189" s="13" customFormat="1">
      <c r="A189" s="13"/>
      <c r="B189" s="180"/>
      <c r="C189" s="13"/>
      <c r="D189" s="181" t="s">
        <v>157</v>
      </c>
      <c r="E189" s="182" t="s">
        <v>1</v>
      </c>
      <c r="F189" s="183" t="s">
        <v>243</v>
      </c>
      <c r="G189" s="13"/>
      <c r="H189" s="182" t="s">
        <v>1</v>
      </c>
      <c r="I189" s="184"/>
      <c r="J189" s="13"/>
      <c r="K189" s="13"/>
      <c r="L189" s="180"/>
      <c r="M189" s="185"/>
      <c r="N189" s="186"/>
      <c r="O189" s="186"/>
      <c r="P189" s="186"/>
      <c r="Q189" s="186"/>
      <c r="R189" s="186"/>
      <c r="S189" s="186"/>
      <c r="T189" s="18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2" t="s">
        <v>157</v>
      </c>
      <c r="AU189" s="182" t="s">
        <v>80</v>
      </c>
      <c r="AV189" s="13" t="s">
        <v>78</v>
      </c>
      <c r="AW189" s="13" t="s">
        <v>30</v>
      </c>
      <c r="AX189" s="13" t="s">
        <v>73</v>
      </c>
      <c r="AY189" s="182" t="s">
        <v>106</v>
      </c>
    </row>
    <row r="190" s="14" customFormat="1">
      <c r="A190" s="14"/>
      <c r="B190" s="188"/>
      <c r="C190" s="14"/>
      <c r="D190" s="181" t="s">
        <v>157</v>
      </c>
      <c r="E190" s="189" t="s">
        <v>1</v>
      </c>
      <c r="F190" s="190" t="s">
        <v>244</v>
      </c>
      <c r="G190" s="14"/>
      <c r="H190" s="191">
        <v>35</v>
      </c>
      <c r="I190" s="192"/>
      <c r="J190" s="14"/>
      <c r="K190" s="14"/>
      <c r="L190" s="188"/>
      <c r="M190" s="193"/>
      <c r="N190" s="194"/>
      <c r="O190" s="194"/>
      <c r="P190" s="194"/>
      <c r="Q190" s="194"/>
      <c r="R190" s="194"/>
      <c r="S190" s="194"/>
      <c r="T190" s="19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89" t="s">
        <v>157</v>
      </c>
      <c r="AU190" s="189" t="s">
        <v>80</v>
      </c>
      <c r="AV190" s="14" t="s">
        <v>80</v>
      </c>
      <c r="AW190" s="14" t="s">
        <v>30</v>
      </c>
      <c r="AX190" s="14" t="s">
        <v>73</v>
      </c>
      <c r="AY190" s="189" t="s">
        <v>106</v>
      </c>
    </row>
    <row r="191" s="15" customFormat="1">
      <c r="A191" s="15"/>
      <c r="B191" s="196"/>
      <c r="C191" s="15"/>
      <c r="D191" s="181" t="s">
        <v>157</v>
      </c>
      <c r="E191" s="197" t="s">
        <v>1</v>
      </c>
      <c r="F191" s="198" t="s">
        <v>184</v>
      </c>
      <c r="G191" s="15"/>
      <c r="H191" s="199">
        <v>35</v>
      </c>
      <c r="I191" s="200"/>
      <c r="J191" s="15"/>
      <c r="K191" s="15"/>
      <c r="L191" s="196"/>
      <c r="M191" s="201"/>
      <c r="N191" s="202"/>
      <c r="O191" s="202"/>
      <c r="P191" s="202"/>
      <c r="Q191" s="202"/>
      <c r="R191" s="202"/>
      <c r="S191" s="202"/>
      <c r="T191" s="20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197" t="s">
        <v>157</v>
      </c>
      <c r="AU191" s="197" t="s">
        <v>80</v>
      </c>
      <c r="AV191" s="15" t="s">
        <v>113</v>
      </c>
      <c r="AW191" s="15" t="s">
        <v>30</v>
      </c>
      <c r="AX191" s="15" t="s">
        <v>78</v>
      </c>
      <c r="AY191" s="197" t="s">
        <v>106</v>
      </c>
    </row>
    <row r="192" s="2" customFormat="1" ht="16.5" customHeight="1">
      <c r="A192" s="37"/>
      <c r="B192" s="165"/>
      <c r="C192" s="166" t="s">
        <v>245</v>
      </c>
      <c r="D192" s="166" t="s">
        <v>109</v>
      </c>
      <c r="E192" s="167" t="s">
        <v>246</v>
      </c>
      <c r="F192" s="168" t="s">
        <v>247</v>
      </c>
      <c r="G192" s="169" t="s">
        <v>176</v>
      </c>
      <c r="H192" s="170">
        <v>26.384</v>
      </c>
      <c r="I192" s="171"/>
      <c r="J192" s="172">
        <f>ROUND(I192*H192,2)</f>
        <v>0</v>
      </c>
      <c r="K192" s="173"/>
      <c r="L192" s="38"/>
      <c r="M192" s="174" t="s">
        <v>1</v>
      </c>
      <c r="N192" s="175" t="s">
        <v>38</v>
      </c>
      <c r="O192" s="76"/>
      <c r="P192" s="176">
        <f>O192*H192</f>
        <v>0</v>
      </c>
      <c r="Q192" s="176">
        <v>0</v>
      </c>
      <c r="R192" s="176">
        <f>Q192*H192</f>
        <v>0</v>
      </c>
      <c r="S192" s="176">
        <v>0</v>
      </c>
      <c r="T192" s="17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78" t="s">
        <v>113</v>
      </c>
      <c r="AT192" s="178" t="s">
        <v>109</v>
      </c>
      <c r="AU192" s="178" t="s">
        <v>80</v>
      </c>
      <c r="AY192" s="18" t="s">
        <v>106</v>
      </c>
      <c r="BE192" s="179">
        <f>IF(N192="základní",J192,0)</f>
        <v>0</v>
      </c>
      <c r="BF192" s="179">
        <f>IF(N192="snížená",J192,0)</f>
        <v>0</v>
      </c>
      <c r="BG192" s="179">
        <f>IF(N192="zákl. přenesená",J192,0)</f>
        <v>0</v>
      </c>
      <c r="BH192" s="179">
        <f>IF(N192="sníž. přenesená",J192,0)</f>
        <v>0</v>
      </c>
      <c r="BI192" s="179">
        <f>IF(N192="nulová",J192,0)</f>
        <v>0</v>
      </c>
      <c r="BJ192" s="18" t="s">
        <v>78</v>
      </c>
      <c r="BK192" s="179">
        <f>ROUND(I192*H192,2)</f>
        <v>0</v>
      </c>
      <c r="BL192" s="18" t="s">
        <v>113</v>
      </c>
      <c r="BM192" s="178" t="s">
        <v>248</v>
      </c>
    </row>
    <row r="193" s="13" customFormat="1">
      <c r="A193" s="13"/>
      <c r="B193" s="180"/>
      <c r="C193" s="13"/>
      <c r="D193" s="181" t="s">
        <v>157</v>
      </c>
      <c r="E193" s="182" t="s">
        <v>1</v>
      </c>
      <c r="F193" s="183" t="s">
        <v>168</v>
      </c>
      <c r="G193" s="13"/>
      <c r="H193" s="182" t="s">
        <v>1</v>
      </c>
      <c r="I193" s="184"/>
      <c r="J193" s="13"/>
      <c r="K193" s="13"/>
      <c r="L193" s="180"/>
      <c r="M193" s="185"/>
      <c r="N193" s="186"/>
      <c r="O193" s="186"/>
      <c r="P193" s="186"/>
      <c r="Q193" s="186"/>
      <c r="R193" s="186"/>
      <c r="S193" s="186"/>
      <c r="T193" s="18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2" t="s">
        <v>157</v>
      </c>
      <c r="AU193" s="182" t="s">
        <v>80</v>
      </c>
      <c r="AV193" s="13" t="s">
        <v>78</v>
      </c>
      <c r="AW193" s="13" t="s">
        <v>30</v>
      </c>
      <c r="AX193" s="13" t="s">
        <v>73</v>
      </c>
      <c r="AY193" s="182" t="s">
        <v>106</v>
      </c>
    </row>
    <row r="194" s="13" customFormat="1">
      <c r="A194" s="13"/>
      <c r="B194" s="180"/>
      <c r="C194" s="13"/>
      <c r="D194" s="181" t="s">
        <v>157</v>
      </c>
      <c r="E194" s="182" t="s">
        <v>1</v>
      </c>
      <c r="F194" s="183" t="s">
        <v>249</v>
      </c>
      <c r="G194" s="13"/>
      <c r="H194" s="182" t="s">
        <v>1</v>
      </c>
      <c r="I194" s="184"/>
      <c r="J194" s="13"/>
      <c r="K194" s="13"/>
      <c r="L194" s="180"/>
      <c r="M194" s="185"/>
      <c r="N194" s="186"/>
      <c r="O194" s="186"/>
      <c r="P194" s="186"/>
      <c r="Q194" s="186"/>
      <c r="R194" s="186"/>
      <c r="S194" s="186"/>
      <c r="T194" s="18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2" t="s">
        <v>157</v>
      </c>
      <c r="AU194" s="182" t="s">
        <v>80</v>
      </c>
      <c r="AV194" s="13" t="s">
        <v>78</v>
      </c>
      <c r="AW194" s="13" t="s">
        <v>30</v>
      </c>
      <c r="AX194" s="13" t="s">
        <v>73</v>
      </c>
      <c r="AY194" s="182" t="s">
        <v>106</v>
      </c>
    </row>
    <row r="195" s="14" customFormat="1">
      <c r="A195" s="14"/>
      <c r="B195" s="188"/>
      <c r="C195" s="14"/>
      <c r="D195" s="181" t="s">
        <v>157</v>
      </c>
      <c r="E195" s="189" t="s">
        <v>1</v>
      </c>
      <c r="F195" s="190" t="s">
        <v>250</v>
      </c>
      <c r="G195" s="14"/>
      <c r="H195" s="191">
        <v>26.384</v>
      </c>
      <c r="I195" s="192"/>
      <c r="J195" s="14"/>
      <c r="K195" s="14"/>
      <c r="L195" s="188"/>
      <c r="M195" s="193"/>
      <c r="N195" s="194"/>
      <c r="O195" s="194"/>
      <c r="P195" s="194"/>
      <c r="Q195" s="194"/>
      <c r="R195" s="194"/>
      <c r="S195" s="194"/>
      <c r="T195" s="19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89" t="s">
        <v>157</v>
      </c>
      <c r="AU195" s="189" t="s">
        <v>80</v>
      </c>
      <c r="AV195" s="14" t="s">
        <v>80</v>
      </c>
      <c r="AW195" s="14" t="s">
        <v>30</v>
      </c>
      <c r="AX195" s="14" t="s">
        <v>73</v>
      </c>
      <c r="AY195" s="189" t="s">
        <v>106</v>
      </c>
    </row>
    <row r="196" s="15" customFormat="1">
      <c r="A196" s="15"/>
      <c r="B196" s="196"/>
      <c r="C196" s="15"/>
      <c r="D196" s="181" t="s">
        <v>157</v>
      </c>
      <c r="E196" s="197" t="s">
        <v>1</v>
      </c>
      <c r="F196" s="198" t="s">
        <v>184</v>
      </c>
      <c r="G196" s="15"/>
      <c r="H196" s="199">
        <v>26.384</v>
      </c>
      <c r="I196" s="200"/>
      <c r="J196" s="15"/>
      <c r="K196" s="15"/>
      <c r="L196" s="196"/>
      <c r="M196" s="201"/>
      <c r="N196" s="202"/>
      <c r="O196" s="202"/>
      <c r="P196" s="202"/>
      <c r="Q196" s="202"/>
      <c r="R196" s="202"/>
      <c r="S196" s="202"/>
      <c r="T196" s="20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197" t="s">
        <v>157</v>
      </c>
      <c r="AU196" s="197" t="s">
        <v>80</v>
      </c>
      <c r="AV196" s="15" t="s">
        <v>113</v>
      </c>
      <c r="AW196" s="15" t="s">
        <v>30</v>
      </c>
      <c r="AX196" s="15" t="s">
        <v>78</v>
      </c>
      <c r="AY196" s="197" t="s">
        <v>106</v>
      </c>
    </row>
    <row r="197" s="2" customFormat="1" ht="16.5" customHeight="1">
      <c r="A197" s="37"/>
      <c r="B197" s="165"/>
      <c r="C197" s="166" t="s">
        <v>251</v>
      </c>
      <c r="D197" s="166" t="s">
        <v>109</v>
      </c>
      <c r="E197" s="167" t="s">
        <v>252</v>
      </c>
      <c r="F197" s="168" t="s">
        <v>253</v>
      </c>
      <c r="G197" s="169" t="s">
        <v>117</v>
      </c>
      <c r="H197" s="170">
        <v>448.72399999999999</v>
      </c>
      <c r="I197" s="171"/>
      <c r="J197" s="172">
        <f>ROUND(I197*H197,2)</f>
        <v>0</v>
      </c>
      <c r="K197" s="173"/>
      <c r="L197" s="38"/>
      <c r="M197" s="174" t="s">
        <v>1</v>
      </c>
      <c r="N197" s="175" t="s">
        <v>38</v>
      </c>
      <c r="O197" s="76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78" t="s">
        <v>113</v>
      </c>
      <c r="AT197" s="178" t="s">
        <v>109</v>
      </c>
      <c r="AU197" s="178" t="s">
        <v>80</v>
      </c>
      <c r="AY197" s="18" t="s">
        <v>106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8" t="s">
        <v>78</v>
      </c>
      <c r="BK197" s="179">
        <f>ROUND(I197*H197,2)</f>
        <v>0</v>
      </c>
      <c r="BL197" s="18" t="s">
        <v>113</v>
      </c>
      <c r="BM197" s="178" t="s">
        <v>254</v>
      </c>
    </row>
    <row r="198" s="13" customFormat="1">
      <c r="A198" s="13"/>
      <c r="B198" s="180"/>
      <c r="C198" s="13"/>
      <c r="D198" s="181" t="s">
        <v>157</v>
      </c>
      <c r="E198" s="182" t="s">
        <v>1</v>
      </c>
      <c r="F198" s="183" t="s">
        <v>168</v>
      </c>
      <c r="G198" s="13"/>
      <c r="H198" s="182" t="s">
        <v>1</v>
      </c>
      <c r="I198" s="184"/>
      <c r="J198" s="13"/>
      <c r="K198" s="13"/>
      <c r="L198" s="180"/>
      <c r="M198" s="185"/>
      <c r="N198" s="186"/>
      <c r="O198" s="186"/>
      <c r="P198" s="186"/>
      <c r="Q198" s="186"/>
      <c r="R198" s="186"/>
      <c r="S198" s="186"/>
      <c r="T198" s="18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2" t="s">
        <v>157</v>
      </c>
      <c r="AU198" s="182" t="s">
        <v>80</v>
      </c>
      <c r="AV198" s="13" t="s">
        <v>78</v>
      </c>
      <c r="AW198" s="13" t="s">
        <v>30</v>
      </c>
      <c r="AX198" s="13" t="s">
        <v>73</v>
      </c>
      <c r="AY198" s="182" t="s">
        <v>106</v>
      </c>
    </row>
    <row r="199" s="14" customFormat="1">
      <c r="A199" s="14"/>
      <c r="B199" s="188"/>
      <c r="C199" s="14"/>
      <c r="D199" s="181" t="s">
        <v>157</v>
      </c>
      <c r="E199" s="189" t="s">
        <v>1</v>
      </c>
      <c r="F199" s="190" t="s">
        <v>255</v>
      </c>
      <c r="G199" s="14"/>
      <c r="H199" s="191">
        <v>448.72399999999999</v>
      </c>
      <c r="I199" s="192"/>
      <c r="J199" s="14"/>
      <c r="K199" s="14"/>
      <c r="L199" s="188"/>
      <c r="M199" s="193"/>
      <c r="N199" s="194"/>
      <c r="O199" s="194"/>
      <c r="P199" s="194"/>
      <c r="Q199" s="194"/>
      <c r="R199" s="194"/>
      <c r="S199" s="194"/>
      <c r="T199" s="19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89" t="s">
        <v>157</v>
      </c>
      <c r="AU199" s="189" t="s">
        <v>80</v>
      </c>
      <c r="AV199" s="14" t="s">
        <v>80</v>
      </c>
      <c r="AW199" s="14" t="s">
        <v>30</v>
      </c>
      <c r="AX199" s="14" t="s">
        <v>73</v>
      </c>
      <c r="AY199" s="189" t="s">
        <v>106</v>
      </c>
    </row>
    <row r="200" s="15" customFormat="1">
      <c r="A200" s="15"/>
      <c r="B200" s="196"/>
      <c r="C200" s="15"/>
      <c r="D200" s="181" t="s">
        <v>157</v>
      </c>
      <c r="E200" s="197" t="s">
        <v>1</v>
      </c>
      <c r="F200" s="198" t="s">
        <v>184</v>
      </c>
      <c r="G200" s="15"/>
      <c r="H200" s="199">
        <v>448.72399999999999</v>
      </c>
      <c r="I200" s="200"/>
      <c r="J200" s="15"/>
      <c r="K200" s="15"/>
      <c r="L200" s="196"/>
      <c r="M200" s="201"/>
      <c r="N200" s="202"/>
      <c r="O200" s="202"/>
      <c r="P200" s="202"/>
      <c r="Q200" s="202"/>
      <c r="R200" s="202"/>
      <c r="S200" s="202"/>
      <c r="T200" s="20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197" t="s">
        <v>157</v>
      </c>
      <c r="AU200" s="197" t="s">
        <v>80</v>
      </c>
      <c r="AV200" s="15" t="s">
        <v>113</v>
      </c>
      <c r="AW200" s="15" t="s">
        <v>30</v>
      </c>
      <c r="AX200" s="15" t="s">
        <v>78</v>
      </c>
      <c r="AY200" s="197" t="s">
        <v>106</v>
      </c>
    </row>
    <row r="201" s="2" customFormat="1" ht="24.15" customHeight="1">
      <c r="A201" s="37"/>
      <c r="B201" s="165"/>
      <c r="C201" s="166" t="s">
        <v>256</v>
      </c>
      <c r="D201" s="166" t="s">
        <v>109</v>
      </c>
      <c r="E201" s="167" t="s">
        <v>257</v>
      </c>
      <c r="F201" s="168" t="s">
        <v>258</v>
      </c>
      <c r="G201" s="169" t="s">
        <v>112</v>
      </c>
      <c r="H201" s="170">
        <v>2</v>
      </c>
      <c r="I201" s="171"/>
      <c r="J201" s="172">
        <f>ROUND(I201*H201,2)</f>
        <v>0</v>
      </c>
      <c r="K201" s="173"/>
      <c r="L201" s="38"/>
      <c r="M201" s="174" t="s">
        <v>1</v>
      </c>
      <c r="N201" s="175" t="s">
        <v>38</v>
      </c>
      <c r="O201" s="76"/>
      <c r="P201" s="176">
        <f>O201*H201</f>
        <v>0</v>
      </c>
      <c r="Q201" s="176">
        <v>0</v>
      </c>
      <c r="R201" s="176">
        <f>Q201*H201</f>
        <v>0</v>
      </c>
      <c r="S201" s="176">
        <v>0</v>
      </c>
      <c r="T201" s="17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78" t="s">
        <v>113</v>
      </c>
      <c r="AT201" s="178" t="s">
        <v>109</v>
      </c>
      <c r="AU201" s="178" t="s">
        <v>80</v>
      </c>
      <c r="AY201" s="18" t="s">
        <v>106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8" t="s">
        <v>78</v>
      </c>
      <c r="BK201" s="179">
        <f>ROUND(I201*H201,2)</f>
        <v>0</v>
      </c>
      <c r="BL201" s="18" t="s">
        <v>113</v>
      </c>
      <c r="BM201" s="178" t="s">
        <v>259</v>
      </c>
    </row>
    <row r="202" s="13" customFormat="1">
      <c r="A202" s="13"/>
      <c r="B202" s="180"/>
      <c r="C202" s="13"/>
      <c r="D202" s="181" t="s">
        <v>157</v>
      </c>
      <c r="E202" s="182" t="s">
        <v>1</v>
      </c>
      <c r="F202" s="183" t="s">
        <v>168</v>
      </c>
      <c r="G202" s="13"/>
      <c r="H202" s="182" t="s">
        <v>1</v>
      </c>
      <c r="I202" s="184"/>
      <c r="J202" s="13"/>
      <c r="K202" s="13"/>
      <c r="L202" s="180"/>
      <c r="M202" s="185"/>
      <c r="N202" s="186"/>
      <c r="O202" s="186"/>
      <c r="P202" s="186"/>
      <c r="Q202" s="186"/>
      <c r="R202" s="186"/>
      <c r="S202" s="186"/>
      <c r="T202" s="18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2" t="s">
        <v>157</v>
      </c>
      <c r="AU202" s="182" t="s">
        <v>80</v>
      </c>
      <c r="AV202" s="13" t="s">
        <v>78</v>
      </c>
      <c r="AW202" s="13" t="s">
        <v>30</v>
      </c>
      <c r="AX202" s="13" t="s">
        <v>73</v>
      </c>
      <c r="AY202" s="182" t="s">
        <v>106</v>
      </c>
    </row>
    <row r="203" s="14" customFormat="1">
      <c r="A203" s="14"/>
      <c r="B203" s="188"/>
      <c r="C203" s="14"/>
      <c r="D203" s="181" t="s">
        <v>157</v>
      </c>
      <c r="E203" s="189" t="s">
        <v>1</v>
      </c>
      <c r="F203" s="190" t="s">
        <v>260</v>
      </c>
      <c r="G203" s="14"/>
      <c r="H203" s="191">
        <v>2</v>
      </c>
      <c r="I203" s="192"/>
      <c r="J203" s="14"/>
      <c r="K203" s="14"/>
      <c r="L203" s="188"/>
      <c r="M203" s="193"/>
      <c r="N203" s="194"/>
      <c r="O203" s="194"/>
      <c r="P203" s="194"/>
      <c r="Q203" s="194"/>
      <c r="R203" s="194"/>
      <c r="S203" s="194"/>
      <c r="T203" s="19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89" t="s">
        <v>157</v>
      </c>
      <c r="AU203" s="189" t="s">
        <v>80</v>
      </c>
      <c r="AV203" s="14" t="s">
        <v>80</v>
      </c>
      <c r="AW203" s="14" t="s">
        <v>30</v>
      </c>
      <c r="AX203" s="14" t="s">
        <v>73</v>
      </c>
      <c r="AY203" s="189" t="s">
        <v>106</v>
      </c>
    </row>
    <row r="204" s="15" customFormat="1">
      <c r="A204" s="15"/>
      <c r="B204" s="196"/>
      <c r="C204" s="15"/>
      <c r="D204" s="181" t="s">
        <v>157</v>
      </c>
      <c r="E204" s="197" t="s">
        <v>1</v>
      </c>
      <c r="F204" s="198" t="s">
        <v>184</v>
      </c>
      <c r="G204" s="15"/>
      <c r="H204" s="199">
        <v>2</v>
      </c>
      <c r="I204" s="200"/>
      <c r="J204" s="15"/>
      <c r="K204" s="15"/>
      <c r="L204" s="196"/>
      <c r="M204" s="201"/>
      <c r="N204" s="202"/>
      <c r="O204" s="202"/>
      <c r="P204" s="202"/>
      <c r="Q204" s="202"/>
      <c r="R204" s="202"/>
      <c r="S204" s="202"/>
      <c r="T204" s="20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197" t="s">
        <v>157</v>
      </c>
      <c r="AU204" s="197" t="s">
        <v>80</v>
      </c>
      <c r="AV204" s="15" t="s">
        <v>113</v>
      </c>
      <c r="AW204" s="15" t="s">
        <v>30</v>
      </c>
      <c r="AX204" s="15" t="s">
        <v>78</v>
      </c>
      <c r="AY204" s="197" t="s">
        <v>106</v>
      </c>
    </row>
    <row r="205" s="2" customFormat="1" ht="38.55" customHeight="1">
      <c r="A205" s="37"/>
      <c r="B205" s="165"/>
      <c r="C205" s="166" t="s">
        <v>261</v>
      </c>
      <c r="D205" s="166" t="s">
        <v>109</v>
      </c>
      <c r="E205" s="167" t="s">
        <v>262</v>
      </c>
      <c r="F205" s="168" t="s">
        <v>263</v>
      </c>
      <c r="G205" s="169" t="s">
        <v>264</v>
      </c>
      <c r="H205" s="170">
        <v>2745</v>
      </c>
      <c r="I205" s="171"/>
      <c r="J205" s="172">
        <f>ROUND(I205*H205,2)</f>
        <v>0</v>
      </c>
      <c r="K205" s="173"/>
      <c r="L205" s="38"/>
      <c r="M205" s="174" t="s">
        <v>1</v>
      </c>
      <c r="N205" s="175" t="s">
        <v>38</v>
      </c>
      <c r="O205" s="76"/>
      <c r="P205" s="176">
        <f>O205*H205</f>
        <v>0</v>
      </c>
      <c r="Q205" s="176">
        <v>0</v>
      </c>
      <c r="R205" s="176">
        <f>Q205*H205</f>
        <v>0</v>
      </c>
      <c r="S205" s="176">
        <v>0</v>
      </c>
      <c r="T205" s="17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78" t="s">
        <v>113</v>
      </c>
      <c r="AT205" s="178" t="s">
        <v>109</v>
      </c>
      <c r="AU205" s="178" t="s">
        <v>80</v>
      </c>
      <c r="AY205" s="18" t="s">
        <v>106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8" t="s">
        <v>78</v>
      </c>
      <c r="BK205" s="179">
        <f>ROUND(I205*H205,2)</f>
        <v>0</v>
      </c>
      <c r="BL205" s="18" t="s">
        <v>113</v>
      </c>
      <c r="BM205" s="178" t="s">
        <v>265</v>
      </c>
    </row>
    <row r="206" s="13" customFormat="1">
      <c r="A206" s="13"/>
      <c r="B206" s="180"/>
      <c r="C206" s="13"/>
      <c r="D206" s="181" t="s">
        <v>157</v>
      </c>
      <c r="E206" s="182" t="s">
        <v>1</v>
      </c>
      <c r="F206" s="183" t="s">
        <v>168</v>
      </c>
      <c r="G206" s="13"/>
      <c r="H206" s="182" t="s">
        <v>1</v>
      </c>
      <c r="I206" s="184"/>
      <c r="J206" s="13"/>
      <c r="K206" s="13"/>
      <c r="L206" s="180"/>
      <c r="M206" s="185"/>
      <c r="N206" s="186"/>
      <c r="O206" s="186"/>
      <c r="P206" s="186"/>
      <c r="Q206" s="186"/>
      <c r="R206" s="186"/>
      <c r="S206" s="186"/>
      <c r="T206" s="18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2" t="s">
        <v>157</v>
      </c>
      <c r="AU206" s="182" t="s">
        <v>80</v>
      </c>
      <c r="AV206" s="13" t="s">
        <v>78</v>
      </c>
      <c r="AW206" s="13" t="s">
        <v>30</v>
      </c>
      <c r="AX206" s="13" t="s">
        <v>73</v>
      </c>
      <c r="AY206" s="182" t="s">
        <v>106</v>
      </c>
    </row>
    <row r="207" s="13" customFormat="1">
      <c r="A207" s="13"/>
      <c r="B207" s="180"/>
      <c r="C207" s="13"/>
      <c r="D207" s="181" t="s">
        <v>157</v>
      </c>
      <c r="E207" s="182" t="s">
        <v>1</v>
      </c>
      <c r="F207" s="183" t="s">
        <v>266</v>
      </c>
      <c r="G207" s="13"/>
      <c r="H207" s="182" t="s">
        <v>1</v>
      </c>
      <c r="I207" s="184"/>
      <c r="J207" s="13"/>
      <c r="K207" s="13"/>
      <c r="L207" s="180"/>
      <c r="M207" s="185"/>
      <c r="N207" s="186"/>
      <c r="O207" s="186"/>
      <c r="P207" s="186"/>
      <c r="Q207" s="186"/>
      <c r="R207" s="186"/>
      <c r="S207" s="186"/>
      <c r="T207" s="18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2" t="s">
        <v>157</v>
      </c>
      <c r="AU207" s="182" t="s">
        <v>80</v>
      </c>
      <c r="AV207" s="13" t="s">
        <v>78</v>
      </c>
      <c r="AW207" s="13" t="s">
        <v>30</v>
      </c>
      <c r="AX207" s="13" t="s">
        <v>73</v>
      </c>
      <c r="AY207" s="182" t="s">
        <v>106</v>
      </c>
    </row>
    <row r="208" s="13" customFormat="1">
      <c r="A208" s="13"/>
      <c r="B208" s="180"/>
      <c r="C208" s="13"/>
      <c r="D208" s="181" t="s">
        <v>157</v>
      </c>
      <c r="E208" s="182" t="s">
        <v>1</v>
      </c>
      <c r="F208" s="183" t="s">
        <v>267</v>
      </c>
      <c r="G208" s="13"/>
      <c r="H208" s="182" t="s">
        <v>1</v>
      </c>
      <c r="I208" s="184"/>
      <c r="J208" s="13"/>
      <c r="K208" s="13"/>
      <c r="L208" s="180"/>
      <c r="M208" s="185"/>
      <c r="N208" s="186"/>
      <c r="O208" s="186"/>
      <c r="P208" s="186"/>
      <c r="Q208" s="186"/>
      <c r="R208" s="186"/>
      <c r="S208" s="186"/>
      <c r="T208" s="18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2" t="s">
        <v>157</v>
      </c>
      <c r="AU208" s="182" t="s">
        <v>80</v>
      </c>
      <c r="AV208" s="13" t="s">
        <v>78</v>
      </c>
      <c r="AW208" s="13" t="s">
        <v>30</v>
      </c>
      <c r="AX208" s="13" t="s">
        <v>73</v>
      </c>
      <c r="AY208" s="182" t="s">
        <v>106</v>
      </c>
    </row>
    <row r="209" s="13" customFormat="1">
      <c r="A209" s="13"/>
      <c r="B209" s="180"/>
      <c r="C209" s="13"/>
      <c r="D209" s="181" t="s">
        <v>157</v>
      </c>
      <c r="E209" s="182" t="s">
        <v>1</v>
      </c>
      <c r="F209" s="183" t="s">
        <v>268</v>
      </c>
      <c r="G209" s="13"/>
      <c r="H209" s="182" t="s">
        <v>1</v>
      </c>
      <c r="I209" s="184"/>
      <c r="J209" s="13"/>
      <c r="K209" s="13"/>
      <c r="L209" s="180"/>
      <c r="M209" s="185"/>
      <c r="N209" s="186"/>
      <c r="O209" s="186"/>
      <c r="P209" s="186"/>
      <c r="Q209" s="186"/>
      <c r="R209" s="186"/>
      <c r="S209" s="186"/>
      <c r="T209" s="18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2" t="s">
        <v>157</v>
      </c>
      <c r="AU209" s="182" t="s">
        <v>80</v>
      </c>
      <c r="AV209" s="13" t="s">
        <v>78</v>
      </c>
      <c r="AW209" s="13" t="s">
        <v>30</v>
      </c>
      <c r="AX209" s="13" t="s">
        <v>73</v>
      </c>
      <c r="AY209" s="182" t="s">
        <v>106</v>
      </c>
    </row>
    <row r="210" s="14" customFormat="1">
      <c r="A210" s="14"/>
      <c r="B210" s="188"/>
      <c r="C210" s="14"/>
      <c r="D210" s="181" t="s">
        <v>157</v>
      </c>
      <c r="E210" s="189" t="s">
        <v>1</v>
      </c>
      <c r="F210" s="190" t="s">
        <v>269</v>
      </c>
      <c r="G210" s="14"/>
      <c r="H210" s="191">
        <v>2745</v>
      </c>
      <c r="I210" s="192"/>
      <c r="J210" s="14"/>
      <c r="K210" s="14"/>
      <c r="L210" s="188"/>
      <c r="M210" s="193"/>
      <c r="N210" s="194"/>
      <c r="O210" s="194"/>
      <c r="P210" s="194"/>
      <c r="Q210" s="194"/>
      <c r="R210" s="194"/>
      <c r="S210" s="194"/>
      <c r="T210" s="19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89" t="s">
        <v>157</v>
      </c>
      <c r="AU210" s="189" t="s">
        <v>80</v>
      </c>
      <c r="AV210" s="14" t="s">
        <v>80</v>
      </c>
      <c r="AW210" s="14" t="s">
        <v>30</v>
      </c>
      <c r="AX210" s="14" t="s">
        <v>73</v>
      </c>
      <c r="AY210" s="189" t="s">
        <v>106</v>
      </c>
    </row>
    <row r="211" s="15" customFormat="1">
      <c r="A211" s="15"/>
      <c r="B211" s="196"/>
      <c r="C211" s="15"/>
      <c r="D211" s="181" t="s">
        <v>157</v>
      </c>
      <c r="E211" s="197" t="s">
        <v>1</v>
      </c>
      <c r="F211" s="198" t="s">
        <v>184</v>
      </c>
      <c r="G211" s="15"/>
      <c r="H211" s="199">
        <v>2745</v>
      </c>
      <c r="I211" s="200"/>
      <c r="J211" s="15"/>
      <c r="K211" s="15"/>
      <c r="L211" s="196"/>
      <c r="M211" s="201"/>
      <c r="N211" s="202"/>
      <c r="O211" s="202"/>
      <c r="P211" s="202"/>
      <c r="Q211" s="202"/>
      <c r="R211" s="202"/>
      <c r="S211" s="202"/>
      <c r="T211" s="20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197" t="s">
        <v>157</v>
      </c>
      <c r="AU211" s="197" t="s">
        <v>80</v>
      </c>
      <c r="AV211" s="15" t="s">
        <v>113</v>
      </c>
      <c r="AW211" s="15" t="s">
        <v>30</v>
      </c>
      <c r="AX211" s="15" t="s">
        <v>78</v>
      </c>
      <c r="AY211" s="197" t="s">
        <v>106</v>
      </c>
    </row>
    <row r="212" s="2" customFormat="1" ht="16.5" customHeight="1">
      <c r="A212" s="37"/>
      <c r="B212" s="165"/>
      <c r="C212" s="166" t="s">
        <v>270</v>
      </c>
      <c r="D212" s="166" t="s">
        <v>109</v>
      </c>
      <c r="E212" s="167" t="s">
        <v>271</v>
      </c>
      <c r="F212" s="168" t="s">
        <v>272</v>
      </c>
      <c r="G212" s="169" t="s">
        <v>218</v>
      </c>
      <c r="H212" s="170">
        <v>64.200000000000003</v>
      </c>
      <c r="I212" s="171"/>
      <c r="J212" s="172">
        <f>ROUND(I212*H212,2)</f>
        <v>0</v>
      </c>
      <c r="K212" s="173"/>
      <c r="L212" s="38"/>
      <c r="M212" s="174" t="s">
        <v>1</v>
      </c>
      <c r="N212" s="175" t="s">
        <v>38</v>
      </c>
      <c r="O212" s="76"/>
      <c r="P212" s="176">
        <f>O212*H212</f>
        <v>0</v>
      </c>
      <c r="Q212" s="176">
        <v>0</v>
      </c>
      <c r="R212" s="176">
        <f>Q212*H212</f>
        <v>0</v>
      </c>
      <c r="S212" s="176">
        <v>0</v>
      </c>
      <c r="T212" s="17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78" t="s">
        <v>113</v>
      </c>
      <c r="AT212" s="178" t="s">
        <v>109</v>
      </c>
      <c r="AU212" s="178" t="s">
        <v>80</v>
      </c>
      <c r="AY212" s="18" t="s">
        <v>106</v>
      </c>
      <c r="BE212" s="179">
        <f>IF(N212="základní",J212,0)</f>
        <v>0</v>
      </c>
      <c r="BF212" s="179">
        <f>IF(N212="snížená",J212,0)</f>
        <v>0</v>
      </c>
      <c r="BG212" s="179">
        <f>IF(N212="zákl. přenesená",J212,0)</f>
        <v>0</v>
      </c>
      <c r="BH212" s="179">
        <f>IF(N212="sníž. přenesená",J212,0)</f>
        <v>0</v>
      </c>
      <c r="BI212" s="179">
        <f>IF(N212="nulová",J212,0)</f>
        <v>0</v>
      </c>
      <c r="BJ212" s="18" t="s">
        <v>78</v>
      </c>
      <c r="BK212" s="179">
        <f>ROUND(I212*H212,2)</f>
        <v>0</v>
      </c>
      <c r="BL212" s="18" t="s">
        <v>113</v>
      </c>
      <c r="BM212" s="178" t="s">
        <v>273</v>
      </c>
    </row>
    <row r="213" s="13" customFormat="1">
      <c r="A213" s="13"/>
      <c r="B213" s="180"/>
      <c r="C213" s="13"/>
      <c r="D213" s="181" t="s">
        <v>157</v>
      </c>
      <c r="E213" s="182" t="s">
        <v>1</v>
      </c>
      <c r="F213" s="183" t="s">
        <v>274</v>
      </c>
      <c r="G213" s="13"/>
      <c r="H213" s="182" t="s">
        <v>1</v>
      </c>
      <c r="I213" s="184"/>
      <c r="J213" s="13"/>
      <c r="K213" s="13"/>
      <c r="L213" s="180"/>
      <c r="M213" s="185"/>
      <c r="N213" s="186"/>
      <c r="O213" s="186"/>
      <c r="P213" s="186"/>
      <c r="Q213" s="186"/>
      <c r="R213" s="186"/>
      <c r="S213" s="186"/>
      <c r="T213" s="18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2" t="s">
        <v>157</v>
      </c>
      <c r="AU213" s="182" t="s">
        <v>80</v>
      </c>
      <c r="AV213" s="13" t="s">
        <v>78</v>
      </c>
      <c r="AW213" s="13" t="s">
        <v>30</v>
      </c>
      <c r="AX213" s="13" t="s">
        <v>73</v>
      </c>
      <c r="AY213" s="182" t="s">
        <v>106</v>
      </c>
    </row>
    <row r="214" s="13" customFormat="1">
      <c r="A214" s="13"/>
      <c r="B214" s="180"/>
      <c r="C214" s="13"/>
      <c r="D214" s="181" t="s">
        <v>157</v>
      </c>
      <c r="E214" s="182" t="s">
        <v>1</v>
      </c>
      <c r="F214" s="183" t="s">
        <v>275</v>
      </c>
      <c r="G214" s="13"/>
      <c r="H214" s="182" t="s">
        <v>1</v>
      </c>
      <c r="I214" s="184"/>
      <c r="J214" s="13"/>
      <c r="K214" s="13"/>
      <c r="L214" s="180"/>
      <c r="M214" s="185"/>
      <c r="N214" s="186"/>
      <c r="O214" s="186"/>
      <c r="P214" s="186"/>
      <c r="Q214" s="186"/>
      <c r="R214" s="186"/>
      <c r="S214" s="186"/>
      <c r="T214" s="18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2" t="s">
        <v>157</v>
      </c>
      <c r="AU214" s="182" t="s">
        <v>80</v>
      </c>
      <c r="AV214" s="13" t="s">
        <v>78</v>
      </c>
      <c r="AW214" s="13" t="s">
        <v>30</v>
      </c>
      <c r="AX214" s="13" t="s">
        <v>73</v>
      </c>
      <c r="AY214" s="182" t="s">
        <v>106</v>
      </c>
    </row>
    <row r="215" s="13" customFormat="1">
      <c r="A215" s="13"/>
      <c r="B215" s="180"/>
      <c r="C215" s="13"/>
      <c r="D215" s="181" t="s">
        <v>157</v>
      </c>
      <c r="E215" s="182" t="s">
        <v>1</v>
      </c>
      <c r="F215" s="183" t="s">
        <v>276</v>
      </c>
      <c r="G215" s="13"/>
      <c r="H215" s="182" t="s">
        <v>1</v>
      </c>
      <c r="I215" s="184"/>
      <c r="J215" s="13"/>
      <c r="K215" s="13"/>
      <c r="L215" s="180"/>
      <c r="M215" s="185"/>
      <c r="N215" s="186"/>
      <c r="O215" s="186"/>
      <c r="P215" s="186"/>
      <c r="Q215" s="186"/>
      <c r="R215" s="186"/>
      <c r="S215" s="186"/>
      <c r="T215" s="18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2" t="s">
        <v>157</v>
      </c>
      <c r="AU215" s="182" t="s">
        <v>80</v>
      </c>
      <c r="AV215" s="13" t="s">
        <v>78</v>
      </c>
      <c r="AW215" s="13" t="s">
        <v>30</v>
      </c>
      <c r="AX215" s="13" t="s">
        <v>73</v>
      </c>
      <c r="AY215" s="182" t="s">
        <v>106</v>
      </c>
    </row>
    <row r="216" s="14" customFormat="1">
      <c r="A216" s="14"/>
      <c r="B216" s="188"/>
      <c r="C216" s="14"/>
      <c r="D216" s="181" t="s">
        <v>157</v>
      </c>
      <c r="E216" s="189" t="s">
        <v>1</v>
      </c>
      <c r="F216" s="190" t="s">
        <v>277</v>
      </c>
      <c r="G216" s="14"/>
      <c r="H216" s="191">
        <v>64.200000000000003</v>
      </c>
      <c r="I216" s="192"/>
      <c r="J216" s="14"/>
      <c r="K216" s="14"/>
      <c r="L216" s="188"/>
      <c r="M216" s="193"/>
      <c r="N216" s="194"/>
      <c r="O216" s="194"/>
      <c r="P216" s="194"/>
      <c r="Q216" s="194"/>
      <c r="R216" s="194"/>
      <c r="S216" s="194"/>
      <c r="T216" s="19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89" t="s">
        <v>157</v>
      </c>
      <c r="AU216" s="189" t="s">
        <v>80</v>
      </c>
      <c r="AV216" s="14" t="s">
        <v>80</v>
      </c>
      <c r="AW216" s="14" t="s">
        <v>30</v>
      </c>
      <c r="AX216" s="14" t="s">
        <v>73</v>
      </c>
      <c r="AY216" s="189" t="s">
        <v>106</v>
      </c>
    </row>
    <row r="217" s="15" customFormat="1">
      <c r="A217" s="15"/>
      <c r="B217" s="196"/>
      <c r="C217" s="15"/>
      <c r="D217" s="181" t="s">
        <v>157</v>
      </c>
      <c r="E217" s="197" t="s">
        <v>1</v>
      </c>
      <c r="F217" s="198" t="s">
        <v>184</v>
      </c>
      <c r="G217" s="15"/>
      <c r="H217" s="199">
        <v>64.200000000000003</v>
      </c>
      <c r="I217" s="200"/>
      <c r="J217" s="15"/>
      <c r="K217" s="15"/>
      <c r="L217" s="196"/>
      <c r="M217" s="204"/>
      <c r="N217" s="205"/>
      <c r="O217" s="205"/>
      <c r="P217" s="205"/>
      <c r="Q217" s="205"/>
      <c r="R217" s="205"/>
      <c r="S217" s="205"/>
      <c r="T217" s="20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197" t="s">
        <v>157</v>
      </c>
      <c r="AU217" s="197" t="s">
        <v>80</v>
      </c>
      <c r="AV217" s="15" t="s">
        <v>113</v>
      </c>
      <c r="AW217" s="15" t="s">
        <v>30</v>
      </c>
      <c r="AX217" s="15" t="s">
        <v>78</v>
      </c>
      <c r="AY217" s="197" t="s">
        <v>106</v>
      </c>
    </row>
    <row r="218" s="2" customFormat="1" ht="6.96" customHeight="1">
      <c r="A218" s="37"/>
      <c r="B218" s="59"/>
      <c r="C218" s="60"/>
      <c r="D218" s="60"/>
      <c r="E218" s="60"/>
      <c r="F218" s="60"/>
      <c r="G218" s="60"/>
      <c r="H218" s="60"/>
      <c r="I218" s="60"/>
      <c r="J218" s="60"/>
      <c r="K218" s="60"/>
      <c r="L218" s="38"/>
      <c r="M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</row>
  </sheetData>
  <autoFilter ref="C116:K217"/>
  <mergeCells count="6">
    <mergeCell ref="E7:H7"/>
    <mergeCell ref="E16:H16"/>
    <mergeCell ref="E25:H25"/>
    <mergeCell ref="E85:H85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Teplá Lucie</dc:creator>
  <cp:lastModifiedBy>Teplá Lucie</cp:lastModifiedBy>
  <dcterms:created xsi:type="dcterms:W3CDTF">2023-09-20T07:20:07Z</dcterms:created>
  <dcterms:modified xsi:type="dcterms:W3CDTF">2023-09-20T07:20:08Z</dcterms:modified>
</cp:coreProperties>
</file>